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ок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K50" i="1" l="1"/>
  <c r="K13" i="1"/>
  <c r="I13" i="1"/>
  <c r="E13" i="1"/>
  <c r="H18" i="1"/>
  <c r="G18" i="1"/>
  <c r="D18" i="1"/>
  <c r="C18" i="1"/>
  <c r="L13" i="1" l="1"/>
  <c r="C34" i="1"/>
  <c r="D34" i="1"/>
  <c r="H32" i="1"/>
  <c r="G32" i="1"/>
  <c r="K33" i="1"/>
  <c r="J33" i="1"/>
  <c r="I33" i="1"/>
  <c r="I32" i="1"/>
  <c r="F33" i="1" l="1"/>
  <c r="E33" i="1"/>
  <c r="L33" i="1" s="1"/>
  <c r="D32" i="1" l="1"/>
  <c r="C32" i="1"/>
  <c r="H48" i="1"/>
  <c r="G48" i="1"/>
  <c r="D48" i="1"/>
  <c r="C48" i="1"/>
  <c r="E50" i="1"/>
  <c r="K32" i="1" l="1"/>
  <c r="E32" i="1"/>
  <c r="L32" i="1" s="1"/>
  <c r="C51" i="1"/>
  <c r="D51" i="1"/>
  <c r="C53" i="1"/>
  <c r="D53" i="1"/>
  <c r="I37" i="1"/>
  <c r="K37" i="1" l="1"/>
  <c r="E37" i="1" l="1"/>
  <c r="L37" i="1" s="1"/>
  <c r="H53" i="1"/>
  <c r="H51" i="1"/>
  <c r="H43" i="1"/>
  <c r="H39" i="1"/>
  <c r="H34" i="1"/>
  <c r="H27" i="1"/>
  <c r="H21" i="1"/>
  <c r="H16" i="1"/>
  <c r="H7" i="1"/>
  <c r="G53" i="1"/>
  <c r="G51" i="1"/>
  <c r="G43" i="1"/>
  <c r="G39" i="1"/>
  <c r="G34" i="1"/>
  <c r="G27" i="1"/>
  <c r="G21" i="1"/>
  <c r="G16" i="1"/>
  <c r="G7" i="1"/>
  <c r="D43" i="1"/>
  <c r="D39" i="1"/>
  <c r="D27" i="1"/>
  <c r="D21" i="1"/>
  <c r="D16" i="1"/>
  <c r="D7" i="1"/>
  <c r="F13" i="1" s="1"/>
  <c r="C43" i="1"/>
  <c r="C39" i="1"/>
  <c r="C27" i="1"/>
  <c r="C21" i="1"/>
  <c r="C16" i="1"/>
  <c r="C7" i="1"/>
  <c r="E54" i="1"/>
  <c r="E52" i="1"/>
  <c r="E49" i="1"/>
  <c r="E47" i="1"/>
  <c r="E46" i="1"/>
  <c r="E45" i="1"/>
  <c r="E44" i="1"/>
  <c r="E42" i="1"/>
  <c r="E41" i="1"/>
  <c r="E40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4" i="1"/>
  <c r="I52" i="1"/>
  <c r="I49" i="1"/>
  <c r="I47" i="1"/>
  <c r="I46" i="1"/>
  <c r="I45" i="1"/>
  <c r="I44" i="1"/>
  <c r="I42" i="1"/>
  <c r="I41" i="1"/>
  <c r="I40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4" i="1"/>
  <c r="K52" i="1"/>
  <c r="K49" i="1"/>
  <c r="K47" i="1"/>
  <c r="K46" i="1"/>
  <c r="K45" i="1"/>
  <c r="K44" i="1"/>
  <c r="K42" i="1"/>
  <c r="K41" i="1"/>
  <c r="K40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J13" i="1" l="1"/>
  <c r="J32" i="1"/>
  <c r="C6" i="1"/>
  <c r="F32" i="1"/>
  <c r="D6" i="1"/>
  <c r="H6" i="1"/>
  <c r="G6" i="1"/>
  <c r="F37" i="1"/>
  <c r="L9" i="1"/>
  <c r="J37" i="1"/>
  <c r="J53" i="1"/>
  <c r="F28" i="1"/>
  <c r="L11" i="1"/>
  <c r="L22" i="1"/>
  <c r="L30" i="1"/>
  <c r="K53" i="1"/>
  <c r="L25" i="1"/>
  <c r="L42" i="1"/>
  <c r="L17" i="1"/>
  <c r="L38" i="1"/>
  <c r="L29" i="1"/>
  <c r="L41" i="1"/>
  <c r="L46" i="1"/>
  <c r="L54" i="1"/>
  <c r="L20" i="1"/>
  <c r="L14" i="1"/>
  <c r="L15" i="1"/>
  <c r="L10" i="1"/>
  <c r="L47" i="1"/>
  <c r="L52" i="1"/>
  <c r="L49" i="1"/>
  <c r="L45" i="1"/>
  <c r="L44" i="1"/>
  <c r="L40" i="1"/>
  <c r="L35" i="1"/>
  <c r="L31" i="1"/>
  <c r="L28" i="1"/>
  <c r="L26" i="1"/>
  <c r="L24" i="1"/>
  <c r="E53" i="1"/>
  <c r="K16" i="1"/>
  <c r="K7" i="1"/>
  <c r="E27" i="1"/>
  <c r="E16" i="1"/>
  <c r="I53" i="1"/>
  <c r="I51" i="1"/>
  <c r="K51" i="1"/>
  <c r="E51" i="1"/>
  <c r="I48" i="1"/>
  <c r="K48" i="1"/>
  <c r="E48" i="1"/>
  <c r="I43" i="1"/>
  <c r="K43" i="1"/>
  <c r="E43" i="1"/>
  <c r="I39" i="1"/>
  <c r="K39" i="1"/>
  <c r="E39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46" i="1" l="1"/>
  <c r="L16" i="1"/>
  <c r="F17" i="1"/>
  <c r="F27" i="1"/>
  <c r="J24" i="1"/>
  <c r="J26" i="1"/>
  <c r="J40" i="1"/>
  <c r="J46" i="1"/>
  <c r="J19" i="1"/>
  <c r="J51" i="1"/>
  <c r="J25" i="1"/>
  <c r="J49" i="1"/>
  <c r="J52" i="1"/>
  <c r="J39" i="1"/>
  <c r="J44" i="1"/>
  <c r="J54" i="1"/>
  <c r="J8" i="1"/>
  <c r="J9" i="1"/>
  <c r="J29" i="1"/>
  <c r="J31" i="1"/>
  <c r="J20" i="1"/>
  <c r="J18" i="1"/>
  <c r="J7" i="1"/>
  <c r="J15" i="1"/>
  <c r="J48" i="1"/>
  <c r="J30" i="1"/>
  <c r="J41" i="1"/>
  <c r="J23" i="1"/>
  <c r="J34" i="1"/>
  <c r="J12" i="1"/>
  <c r="J35" i="1"/>
  <c r="J28" i="1"/>
  <c r="J10" i="1"/>
  <c r="J22" i="1"/>
  <c r="J47" i="1"/>
  <c r="I6" i="1"/>
  <c r="J36" i="1"/>
  <c r="J21" i="1"/>
  <c r="J45" i="1"/>
  <c r="J27" i="1"/>
  <c r="J42" i="1"/>
  <c r="J16" i="1"/>
  <c r="J43" i="1"/>
  <c r="J17" i="1"/>
  <c r="J38" i="1"/>
  <c r="J14" i="1"/>
  <c r="J11" i="1"/>
  <c r="L53" i="1"/>
  <c r="F22" i="1"/>
  <c r="F44" i="1"/>
  <c r="F15" i="1"/>
  <c r="F35" i="1"/>
  <c r="F45" i="1"/>
  <c r="F52" i="1"/>
  <c r="F40" i="1"/>
  <c r="F16" i="1"/>
  <c r="F34" i="1"/>
  <c r="K6" i="1"/>
  <c r="F11" i="1"/>
  <c r="F20" i="1"/>
  <c r="F31" i="1"/>
  <c r="F9" i="1"/>
  <c r="F39" i="1"/>
  <c r="F10" i="1"/>
  <c r="F26" i="1"/>
  <c r="F49" i="1"/>
  <c r="F19" i="1"/>
  <c r="F42" i="1"/>
  <c r="F43" i="1"/>
  <c r="F25" i="1"/>
  <c r="F14" i="1"/>
  <c r="F48" i="1"/>
  <c r="F30" i="1"/>
  <c r="F54" i="1"/>
  <c r="F8" i="1"/>
  <c r="F51" i="1"/>
  <c r="E6" i="1"/>
  <c r="F47" i="1"/>
  <c r="F29" i="1"/>
  <c r="F18" i="1"/>
  <c r="F53" i="1"/>
  <c r="F36" i="1"/>
  <c r="F21" i="1"/>
  <c r="F7" i="1"/>
  <c r="F41" i="1"/>
  <c r="F23" i="1"/>
  <c r="F12" i="1"/>
  <c r="F38" i="1"/>
  <c r="F24" i="1"/>
  <c r="L27" i="1"/>
  <c r="L51" i="1"/>
  <c r="L48" i="1"/>
  <c r="L43" i="1"/>
  <c r="L39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<sst xmlns="http://schemas.openxmlformats.org/spreadsheetml/2006/main" count="109" uniqueCount="109">
  <si>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</si>
  <si>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</si>
  <si>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</si>
  <si>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</si>
  <si>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</si>
  <si>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</si>
  <si>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</si>
  <si>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</si>
  <si>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</si>
  <si>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</si>
  <si>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</si>
  <si>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</si>
  <si>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</si>
  <si>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</si>
  <si>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</si>
  <si>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</si>
  <si>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</si>
  <si>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</si>
  <si>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</si>
  <si>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</si>
  <si>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</si>
  <si>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</si>
  <si>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</si>
  <si>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</si>
  <si>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</si>
  <si>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</si>
  <si>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</si>
  <si>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</si>
  <si>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</si>
  <si>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</si>
  <si>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</si>
  <si>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</si>
  <si>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</si>
  <si>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</si>
  <si>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</si>
  <si>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</si>
  <si>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</si>
  <si>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</si>
  <si>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</si>
  <si>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</si>
  <si>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</si>
  <si>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</si>
  <si>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</si>
  <si>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</si>
  <si>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</si>
  <si>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</si>
  <si>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</si>
  <si>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</si>
  <si>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</si>
  <si>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</si>
  <si>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</si>
  <si>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</si>
  <si>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</si>
  <si>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</si>
  <si>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</si>
  <si>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</si>
  <si>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</si>
  <si>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</si>
  <si>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</si>
  <si>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</si>
  <si>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</si>
  <si>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</si>
  <si>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</si>
  <si>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</si>
  <si>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</si>
  <si>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</si>
  <si>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</si>
  <si>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</si>
  <si>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</si>
  <si>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</si>
  <si>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</si>
  <si>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</si>
  <si>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</si>
  <si>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</si>
  <si>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</si>
  <si>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</si>
  <si>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</si>
  <si>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</si>
  <si>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</si>
  <si>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</si>
  <si>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</si>
  <si>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</si>
  <si>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</si>
  <si>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</si>
  <si>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</si>
  <si>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</si>
  <si>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</si>
  <si>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</si>
  <si>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</si>
  <si>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</si>
  <si>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</si>
  <si>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</si>
  <si>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</si>
  <si>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</si>
  <si>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</si>
  <si>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</si>
  <si>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</si>
  <si>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</si>
  <si>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</si>
  <si>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</si>
  <si>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</si>
  <si>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округа)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</si>
  <si>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</si>
  <si>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</si>
  <si>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</si>
  <si>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11  03</t>
  </si>
  <si>
    <t>Информация об исполнении за январь-октябрь месяц 2025 года, 2024 года в разрезе разделов, подразделов классификации расходов</t>
  </si>
  <si>
    <t>за январь-октябрь месяц 2025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</si>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</sst>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165" fontId="8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C34" sqref="C3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3" t="s">
        <v>101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4"/>
      <c r="O1" s="24"/>
    </row>
    <row r="2" spans="1:15" ht="21.75" customHeight="1" x14ac:dyDescent="0.2">
      <c r="A2" s="21" t="s">
        <v>106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</row>
    <row r="3" spans="1:15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</row>
    <row r="4" spans="1:15" s="13" customFormat="1" ht="20.100000000000001" customHeight="1" x14ac:dyDescent="0.2">
      <c r="A4" s="25" t="s">
        <v>0</v>
      </c>
      <c r="B4" s="26" t="s">
        <v>1</v>
      </c>
      <c r="C4" s="20" t="s">
        <v>107</v>
      </c>
      <c r="D4" s="20"/>
      <c r="E4" s="20"/>
      <c r="F4" s="20"/>
      <c r="G4" s="20" t="s">
        <v>2</v>
      </c>
      <c r="H4" s="20"/>
      <c r="I4" s="20"/>
      <c r="J4" s="20"/>
      <c r="K4" s="20"/>
      <c r="L4" s="20"/>
    </row>
    <row r="5" spans="1:15" s="13" customFormat="1" ht="83.1" customHeight="1" x14ac:dyDescent="0.2">
      <c r="A5" s="25"/>
      <c r="B5" s="26"/>
      <c r="C5" s="27" t="s">
        <v>3</v>
      </c>
      <c r="D5" s="27" t="s">
        <v>4</v>
      </c>
      <c r="E5" s="20" t="s">
        <v>5</v>
      </c>
      <c r="F5" s="20" t="s">
        <v>6</v>
      </c>
      <c r="G5" s="27" t="s">
        <v>7</v>
      </c>
      <c r="H5" s="27" t="s">
        <v>8</v>
      </c>
      <c r="I5" s="20" t="s">
        <v>9</v>
      </c>
      <c r="J5" s="20" t="s">
        <v>10</v>
      </c>
      <c r="K5" s="20" t="s">
        <v>11</v>
      </c>
      <c r="L5" s="20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(C7+C16+C18+C21+C27+C34+C39+C43+C48+C53+C51+C32)</f>
        <v>1220829.31</v>
      </c>
      <c r="D6" s="3">
        <f>(D7+D16+D18+D21+D27+D34+D39+D43+D48+D53+D51+D32)</f>
        <v>967248.51000000013</v>
      </c>
      <c r="E6" s="4">
        <f t="shared" ref="E6:E34" si="0">(D6/C6)</f>
        <v>0.79228807997737216</v>
      </c>
      <c r="F6" s="4">
        <v>1</v>
      </c>
      <c r="G6" s="3">
        <f>(G7+G16+G18+G21+G27+G34+G39+G43+G48+G53+G51+G32)</f>
        <v>1161134.8599999999</v>
      </c>
      <c r="H6" s="3">
        <f>(H7+H16+H18+H21+H27+H34+H39+H43+H48+H53+H51+H32)</f>
        <v>897017.6399999999</v>
      </c>
      <c r="I6" s="4">
        <f t="shared" ref="I6:I34" si="1">(H6/G6)</f>
        <v>0.77253527639330366</v>
      </c>
      <c r="J6" s="4">
        <v>1</v>
      </c>
      <c r="K6" s="4">
        <f t="shared" ref="K6:K34" si="2">(D6/H6)</f>
        <v>1.0782937445912437</v>
      </c>
      <c r="L6" s="14">
        <f t="shared" ref="L6:L34" si="3">(E6-I6)</f>
        <v>1.9752803584068501E-2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147037.31999999998</v>
      </c>
      <c r="D7" s="7">
        <f>SUM(D8:D15)</f>
        <v>110710.04000000001</v>
      </c>
      <c r="E7" s="8">
        <f t="shared" si="0"/>
        <v>0.75293836966016536</v>
      </c>
      <c r="F7" s="8">
        <f>(D7/D6)</f>
        <v>0.11445873408479068</v>
      </c>
      <c r="G7" s="7">
        <f>SUM(G8:G15)</f>
        <v>125278.18</v>
      </c>
      <c r="H7" s="7">
        <f>SUM(H8:H15)</f>
        <v>95807.989999999991</v>
      </c>
      <c r="I7" s="8">
        <f t="shared" si="1"/>
        <v>0.7647619880812444</v>
      </c>
      <c r="J7" s="8">
        <f>(H7/H6)</f>
        <v>0.10680725297665272</v>
      </c>
      <c r="K7" s="8">
        <f t="shared" si="2"/>
        <v>1.1555407852727106</v>
      </c>
      <c r="L7" s="15">
        <f t="shared" si="3"/>
        <v>-1.1823618421079041E-2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3867.01</v>
      </c>
      <c r="D8" s="3">
        <v>3489.81</v>
      </c>
      <c r="E8" s="4">
        <f t="shared" ref="E8:E15" si="4">(D8/C8)</f>
        <v>0.90245693701335139</v>
      </c>
      <c r="F8" s="4">
        <f>(D8/D6)</f>
        <v>3.6079766098579976E-3</v>
      </c>
      <c r="G8" s="3">
        <v>2994.13</v>
      </c>
      <c r="H8" s="3">
        <v>2632.06</v>
      </c>
      <c r="I8" s="4">
        <f t="shared" ref="I8:I15" si="5">(H8/G8)</f>
        <v>0.87907338692708725</v>
      </c>
      <c r="J8" s="4">
        <f>(H8/H6)</f>
        <v>2.9342343813885314E-3</v>
      </c>
      <c r="K8" s="4">
        <f t="shared" ref="K8:K15" si="6">(D8/H8)</f>
        <v>1.3258854281437353</v>
      </c>
      <c r="L8" s="14">
        <f t="shared" si="3"/>
        <v>2.3383550086264138E-2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2027.06</v>
      </c>
      <c r="E9" s="4">
        <f t="shared" si="4"/>
        <v>0.86964691749967815</v>
      </c>
      <c r="F9" s="4">
        <f>(D9/D6)</f>
        <v>2.095697206088226E-3</v>
      </c>
      <c r="G9" s="3">
        <v>2119.1</v>
      </c>
      <c r="H9" s="3">
        <v>1467.04</v>
      </c>
      <c r="I9" s="4">
        <f t="shared" si="5"/>
        <v>0.69229389835307442</v>
      </c>
      <c r="J9" s="4">
        <f>(H9/H6)</f>
        <v>1.6354639358039827E-3</v>
      </c>
      <c r="K9" s="4">
        <f t="shared" si="6"/>
        <v>1.3817346493619806</v>
      </c>
      <c r="L9" s="14">
        <f t="shared" si="3"/>
        <v>0.17735301914660373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60833.77</v>
      </c>
      <c r="D10" s="3">
        <v>47828.97</v>
      </c>
      <c r="E10" s="4">
        <f t="shared" si="4"/>
        <v>0.78622400025512151</v>
      </c>
      <c r="F10" s="4">
        <f>(D10/D6)</f>
        <v>4.9448481445580096E-2</v>
      </c>
      <c r="G10" s="3">
        <v>53664.82</v>
      </c>
      <c r="H10" s="3">
        <v>42708.52</v>
      </c>
      <c r="I10" s="4">
        <f t="shared" si="5"/>
        <v>0.79583831642405578</v>
      </c>
      <c r="J10" s="4">
        <f>(H10/H6)</f>
        <v>4.7611683533893494E-2</v>
      </c>
      <c r="K10" s="4">
        <f t="shared" si="6"/>
        <v>1.1198929393947625</v>
      </c>
      <c r="L10" s="14">
        <f t="shared" si="3"/>
        <v>-9.6143161689342671E-3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4"/>
        <v>0</v>
      </c>
      <c r="F11" s="4">
        <f>(D11/D6)</f>
        <v>0</v>
      </c>
      <c r="G11" s="3">
        <v>7.7</v>
      </c>
      <c r="H11" s="3">
        <v>7.7</v>
      </c>
      <c r="I11" s="4">
        <f t="shared" si="5"/>
        <v>1</v>
      </c>
      <c r="J11" s="4">
        <f>(H11/H6)</f>
        <v>8.584000644625005E-6</v>
      </c>
      <c r="K11" s="4">
        <f t="shared" si="6"/>
        <v>0</v>
      </c>
      <c r="L11" s="14">
        <f t="shared" si="3"/>
        <v>-1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16636.55</v>
      </c>
      <c r="D12" s="3">
        <v>14934.77</v>
      </c>
      <c r="E12" s="4">
        <f t="shared" si="4"/>
        <v>0.89770835900472157</v>
      </c>
      <c r="F12" s="4">
        <f>(D12/D6)</f>
        <v>1.5440468344582922E-2</v>
      </c>
      <c r="G12" s="3">
        <v>14980.69</v>
      </c>
      <c r="H12" s="3">
        <v>13545.81</v>
      </c>
      <c r="I12" s="4">
        <f t="shared" si="5"/>
        <v>0.90421803001063361</v>
      </c>
      <c r="J12" s="4">
        <f>(H12/H6)</f>
        <v>1.5100940489865954E-2</v>
      </c>
      <c r="K12" s="4">
        <f t="shared" si="6"/>
        <v>1.1025379803791726</v>
      </c>
      <c r="L12" s="14">
        <f t="shared" si="3"/>
        <v>-6.5096710059120433E-3</v>
      </c>
    </row>
    <row r="13" spans="1:15" s="13" customFormat="1" ht="41.1" customHeight="1" x14ac:dyDescent="0.2">
      <c r="A13" s="1" t="s">
        <v>108</v>
      </c>
      <c r="B13" s="2">
        <v>107</v>
      </c>
      <c r="C13" s="3">
        <v>4000</v>
      </c>
      <c r="D13" s="3">
        <v>3733.36</v>
      </c>
      <c r="E13" s="4">
        <f t="shared" ref="E13" si="7">(D13/C13)</f>
        <v>0.93334000000000006</v>
      </c>
      <c r="F13" s="4">
        <f>(D13/D7)</f>
        <v>3.3721964150676846E-2</v>
      </c>
      <c r="G13" s="3"/>
      <c r="H13" s="3"/>
      <c r="I13" s="4" t="e">
        <f t="shared" ref="I13" si="8">(H13/G13)</f>
        <v>#DIV/0!</v>
      </c>
      <c r="J13" s="4">
        <f>(H13/H7)</f>
        <v>0</v>
      </c>
      <c r="K13" s="4" t="e">
        <f t="shared" ref="K13" si="9">(D13/H13)</f>
        <v>#DIV/0!</v>
      </c>
      <c r="L13" s="14" t="e">
        <f t="shared" ref="L13" si="10">(E13-I13)</f>
        <v>#DIV/0!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1263.8399999999999</v>
      </c>
      <c r="D14" s="3"/>
      <c r="E14" s="4">
        <f t="shared" si="4"/>
        <v>0</v>
      </c>
      <c r="F14" s="4">
        <f>(D14/D6)</f>
        <v>0</v>
      </c>
      <c r="G14" s="3">
        <v>1125.4000000000001</v>
      </c>
      <c r="H14" s="3"/>
      <c r="I14" s="4">
        <f t="shared" si="5"/>
        <v>0</v>
      </c>
      <c r="J14" s="4">
        <f>(H14/H6)</f>
        <v>0</v>
      </c>
      <c r="K14" s="4" t="e">
        <f t="shared" si="6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58096.85</v>
      </c>
      <c r="D15" s="3">
        <v>38696.07</v>
      </c>
      <c r="E15" s="4">
        <f t="shared" si="4"/>
        <v>0.66606141296817301</v>
      </c>
      <c r="F15" s="4">
        <f>(D15/D6)</f>
        <v>4.0006337151142261E-2</v>
      </c>
      <c r="G15" s="3">
        <v>50386.34</v>
      </c>
      <c r="H15" s="3">
        <v>35446.86</v>
      </c>
      <c r="I15" s="4">
        <f t="shared" si="5"/>
        <v>0.70350138549456065</v>
      </c>
      <c r="J15" s="4">
        <f>(H15/H6)</f>
        <v>3.9516346635056147E-2</v>
      </c>
      <c r="K15" s="4">
        <f t="shared" si="6"/>
        <v>1.0916642546053443</v>
      </c>
      <c r="L15" s="14">
        <f t="shared" si="3"/>
        <v>-3.7439972526387644E-2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844.7</v>
      </c>
      <c r="D16" s="7">
        <f>SUM(D17:D17)</f>
        <v>569.35</v>
      </c>
      <c r="E16" s="8">
        <f t="shared" si="0"/>
        <v>0.67402628152006627</v>
      </c>
      <c r="F16" s="8">
        <f>(D16/D6)</f>
        <v>5.8862845909165575E-4</v>
      </c>
      <c r="G16" s="7">
        <f>SUM(G17:G17)</f>
        <v>713.6</v>
      </c>
      <c r="H16" s="7">
        <f>SUM(H17:H17)</f>
        <v>550.32000000000005</v>
      </c>
      <c r="I16" s="8">
        <f t="shared" si="1"/>
        <v>0.77118834080717491</v>
      </c>
      <c r="J16" s="8">
        <f>(H16/H6)</f>
        <v>6.1349964087662769E-4</v>
      </c>
      <c r="K16" s="8">
        <f t="shared" si="2"/>
        <v>1.0345798807966273</v>
      </c>
      <c r="L16" s="8">
        <f t="shared" si="3"/>
        <v>-9.7162059287108637E-2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844.7</v>
      </c>
      <c r="D17" s="3">
        <v>569.35</v>
      </c>
      <c r="E17" s="4">
        <f t="shared" si="0"/>
        <v>0.67402628152006627</v>
      </c>
      <c r="F17" s="4">
        <f>(D17/D6)</f>
        <v>5.8862845909165575E-4</v>
      </c>
      <c r="G17" s="3">
        <v>713.6</v>
      </c>
      <c r="H17" s="3">
        <v>550.32000000000005</v>
      </c>
      <c r="I17" s="4">
        <f t="shared" si="1"/>
        <v>0.77118834080717491</v>
      </c>
      <c r="J17" s="4">
        <f>(H17/H6)</f>
        <v>6.1349964087662769E-4</v>
      </c>
      <c r="K17" s="4">
        <f t="shared" si="2"/>
        <v>1.0345798807966273</v>
      </c>
      <c r="L17" s="4">
        <f t="shared" si="3"/>
        <v>-9.7162059287108637E-2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29368.84</v>
      </c>
      <c r="D18" s="7">
        <f>SUM(D19:D20)</f>
        <v>20832.150000000001</v>
      </c>
      <c r="E18" s="8">
        <f t="shared" si="0"/>
        <v>0.70932832212644426</v>
      </c>
      <c r="F18" s="8">
        <f>(D18/D6)</f>
        <v>2.1537536408301108E-2</v>
      </c>
      <c r="G18" s="7">
        <f>SUM(G19:G20)</f>
        <v>22551.18</v>
      </c>
      <c r="H18" s="7">
        <f>SUM(H19:H20)</f>
        <v>17610.22</v>
      </c>
      <c r="I18" s="8">
        <f t="shared" si="1"/>
        <v>0.78090015688757752</v>
      </c>
      <c r="J18" s="8">
        <f>(H18/H6)</f>
        <v>1.9631966211946517E-2</v>
      </c>
      <c r="K18" s="8">
        <f t="shared" si="2"/>
        <v>1.1829579641821624</v>
      </c>
      <c r="L18" s="15">
        <f t="shared" si="3"/>
        <v>-7.1571834761133268E-2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10466.799999999999</v>
      </c>
      <c r="D19" s="3">
        <v>7712.89</v>
      </c>
      <c r="E19" s="4">
        <f t="shared" si="0"/>
        <v>0.7368909313257157</v>
      </c>
      <c r="F19" s="4">
        <f>(D19/D6)</f>
        <v>7.9740520871931855E-3</v>
      </c>
      <c r="G19" s="3">
        <v>8403.86</v>
      </c>
      <c r="H19" s="3">
        <v>6488.51</v>
      </c>
      <c r="I19" s="4">
        <f t="shared" si="1"/>
        <v>0.77208687436487511</v>
      </c>
      <c r="J19" s="4">
        <f>(H19/H6)</f>
        <v>7.2334251977475058E-3</v>
      </c>
      <c r="K19" s="4">
        <f t="shared" si="2"/>
        <v>1.1886997168841538</v>
      </c>
      <c r="L19" s="14">
        <f t="shared" si="3"/>
        <v>-3.5195943039159405E-2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18902.04</v>
      </c>
      <c r="D20" s="3">
        <v>13119.26</v>
      </c>
      <c r="E20" s="4">
        <f t="shared" si="0"/>
        <v>0.69406582569923669</v>
      </c>
      <c r="F20" s="4">
        <f>(D20/D6)</f>
        <v>1.3563484321107922E-2</v>
      </c>
      <c r="G20" s="3">
        <v>14147.32</v>
      </c>
      <c r="H20" s="3">
        <v>11121.71</v>
      </c>
      <c r="I20" s="4">
        <f t="shared" si="1"/>
        <v>0.78613546593983874</v>
      </c>
      <c r="J20" s="4">
        <f>(H20/H6)</f>
        <v>1.2398541014199007E-2</v>
      </c>
      <c r="K20" s="4">
        <f t="shared" si="2"/>
        <v>1.1796081717649536</v>
      </c>
      <c r="L20" s="4">
        <f t="shared" si="3"/>
        <v>-9.2069640240602046E-2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85743.420000000013</v>
      </c>
      <c r="D21" s="7">
        <f>SUM(D22:D26)</f>
        <v>71748.47</v>
      </c>
      <c r="E21" s="8">
        <f t="shared" si="0"/>
        <v>0.8367810614505462</v>
      </c>
      <c r="F21" s="8">
        <f>(D21/D6)</f>
        <v>7.417790697863158E-2</v>
      </c>
      <c r="G21" s="7">
        <f>SUM(G22:G26)</f>
        <v>84257.41</v>
      </c>
      <c r="H21" s="7">
        <f>SUM(H22:H26)</f>
        <v>74486.049999999988</v>
      </c>
      <c r="I21" s="8">
        <f t="shared" si="1"/>
        <v>0.88402966575877406</v>
      </c>
      <c r="J21" s="8">
        <f>(H21/H6)</f>
        <v>8.3037441716307822E-2</v>
      </c>
      <c r="K21" s="8">
        <f t="shared" si="2"/>
        <v>0.96324707780852936</v>
      </c>
      <c r="L21" s="15">
        <f t="shared" si="3"/>
        <v>-4.724860430822786E-2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9254.2199999999993</v>
      </c>
      <c r="D22" s="3">
        <v>6997.91</v>
      </c>
      <c r="E22" s="4">
        <f t="shared" si="0"/>
        <v>0.75618582657425482</v>
      </c>
      <c r="F22" s="4">
        <f>(D22/D6)</f>
        <v>7.2348625277282664E-3</v>
      </c>
      <c r="G22" s="3">
        <v>11720.23</v>
      </c>
      <c r="H22" s="3">
        <v>9240.4</v>
      </c>
      <c r="I22" s="4">
        <f t="shared" si="1"/>
        <v>0.78841456183027125</v>
      </c>
      <c r="J22" s="4">
        <f>(H22/H6)</f>
        <v>1.0301246695661416E-2</v>
      </c>
      <c r="K22" s="4">
        <f t="shared" si="2"/>
        <v>0.75731678282325443</v>
      </c>
      <c r="L22" s="14">
        <f t="shared" si="3"/>
        <v>-3.2228735256016439E-2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15685.2</v>
      </c>
      <c r="D23" s="3">
        <v>13997.35</v>
      </c>
      <c r="E23" s="4">
        <f t="shared" si="0"/>
        <v>0.8923921913651085</v>
      </c>
      <c r="F23" s="4">
        <f>(D23/D6)</f>
        <v>1.4471306861976969E-2</v>
      </c>
      <c r="G23" s="3">
        <v>12785.77</v>
      </c>
      <c r="H23" s="3">
        <v>11405.95</v>
      </c>
      <c r="I23" s="4">
        <f t="shared" si="1"/>
        <v>0.89208158757743961</v>
      </c>
      <c r="J23" s="4">
        <f>(H23/H6)</f>
        <v>1.2715413266566309E-2</v>
      </c>
      <c r="K23" s="4">
        <f t="shared" si="2"/>
        <v>1.2271972084745242</v>
      </c>
      <c r="L23" s="14">
        <f t="shared" si="3"/>
        <v>3.1060378766889496E-4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49489.9</v>
      </c>
      <c r="D24" s="3">
        <v>42077.98</v>
      </c>
      <c r="E24" s="4">
        <f t="shared" si="0"/>
        <v>0.85023368404462329</v>
      </c>
      <c r="F24" s="4">
        <f>(D24/D6)</f>
        <v>4.3502760216193044E-2</v>
      </c>
      <c r="G24" s="3">
        <v>47365.09</v>
      </c>
      <c r="H24" s="3">
        <v>45054.13</v>
      </c>
      <c r="I24" s="4">
        <f t="shared" si="1"/>
        <v>0.95120963561982042</v>
      </c>
      <c r="J24" s="4">
        <f>(H24/H6)</f>
        <v>5.0226581943249193E-2</v>
      </c>
      <c r="K24" s="4">
        <f t="shared" si="2"/>
        <v>0.9339427928138887</v>
      </c>
      <c r="L24" s="4">
        <f t="shared" si="3"/>
        <v>-0.10097595157519712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564</v>
      </c>
      <c r="D25" s="3">
        <v>372.1</v>
      </c>
      <c r="E25" s="4">
        <f t="shared" si="0"/>
        <v>0.65975177304964538</v>
      </c>
      <c r="F25" s="4">
        <f>(D25/D6)</f>
        <v>3.8469948121191728E-4</v>
      </c>
      <c r="G25" s="3">
        <v>780.94</v>
      </c>
      <c r="H25" s="3">
        <v>556.89</v>
      </c>
      <c r="I25" s="4">
        <f t="shared" si="1"/>
        <v>0.71310215893666595</v>
      </c>
      <c r="J25" s="4">
        <f>(H25/H6)</f>
        <v>6.2082391155652194E-4</v>
      </c>
      <c r="K25" s="4">
        <f t="shared" si="2"/>
        <v>0.66817504354540402</v>
      </c>
      <c r="L25" s="4">
        <f t="shared" si="3"/>
        <v>-5.3350385887020568E-2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10750.1</v>
      </c>
      <c r="D26" s="3">
        <v>8303.1299999999992</v>
      </c>
      <c r="E26" s="4">
        <f t="shared" si="0"/>
        <v>0.77237700114417529</v>
      </c>
      <c r="F26" s="4">
        <f>(D26/D6)</f>
        <v>8.5842778915213823E-3</v>
      </c>
      <c r="G26" s="3">
        <v>11605.38</v>
      </c>
      <c r="H26" s="3">
        <v>8228.68</v>
      </c>
      <c r="I26" s="4">
        <f t="shared" si="1"/>
        <v>0.70904011760063013</v>
      </c>
      <c r="J26" s="4">
        <f>(H26/H6)</f>
        <v>9.1733758992744007E-3</v>
      </c>
      <c r="K26" s="4">
        <f t="shared" si="2"/>
        <v>1.0090476236771875</v>
      </c>
      <c r="L26" s="4">
        <f t="shared" si="3"/>
        <v>6.3336883543545164E-2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93269.340000000011</v>
      </c>
      <c r="D27" s="7">
        <f>SUM(D28:D31)</f>
        <v>73716.570000000007</v>
      </c>
      <c r="E27" s="8">
        <f t="shared" si="0"/>
        <v>0.79036229912209088</v>
      </c>
      <c r="F27" s="8">
        <f>(D27/D6)</f>
        <v>7.6212647771357125E-2</v>
      </c>
      <c r="G27" s="7">
        <f>SUM(G28:G31)</f>
        <v>157600.99</v>
      </c>
      <c r="H27" s="7">
        <f>SUM(H28:H31)</f>
        <v>77134.929999999993</v>
      </c>
      <c r="I27" s="8">
        <f t="shared" si="1"/>
        <v>0.48943176054921989</v>
      </c>
      <c r="J27" s="8">
        <f>(H27/H6)</f>
        <v>8.5990427122481117E-2</v>
      </c>
      <c r="K27" s="8">
        <f t="shared" si="2"/>
        <v>0.95568337198205811</v>
      </c>
      <c r="L27" s="8">
        <f t="shared" si="3"/>
        <v>0.300930538572871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14313.2</v>
      </c>
      <c r="D28" s="3">
        <v>9611.98</v>
      </c>
      <c r="E28" s="4">
        <f t="shared" si="0"/>
        <v>0.67154654444848105</v>
      </c>
      <c r="F28" s="4">
        <f>(D28/D6)</f>
        <v>9.9374461688237683E-3</v>
      </c>
      <c r="G28" s="3">
        <v>60173.85</v>
      </c>
      <c r="H28" s="3">
        <v>26529.54</v>
      </c>
      <c r="I28" s="4">
        <f t="shared" si="1"/>
        <v>0.44088154572127264</v>
      </c>
      <c r="J28" s="4">
        <f>(H28/H6)</f>
        <v>2.9575271228779853E-2</v>
      </c>
      <c r="K28" s="4">
        <f t="shared" si="2"/>
        <v>0.36231235068531153</v>
      </c>
      <c r="L28" s="4">
        <f t="shared" si="3"/>
        <v>0.23066499872720841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30443.66</v>
      </c>
      <c r="D29" s="3">
        <v>22218.71</v>
      </c>
      <c r="E29" s="4">
        <f t="shared" si="0"/>
        <v>0.72983044745605485</v>
      </c>
      <c r="F29" s="4">
        <f>(D29/D6)</f>
        <v>2.2971045982795049E-2</v>
      </c>
      <c r="G29" s="3">
        <v>47489.64</v>
      </c>
      <c r="H29" s="3">
        <v>10514.63</v>
      </c>
      <c r="I29" s="4">
        <f t="shared" si="1"/>
        <v>0.22140892203015225</v>
      </c>
      <c r="J29" s="4">
        <f>(H29/H6)</f>
        <v>1.172176502571343E-2</v>
      </c>
      <c r="K29" s="4">
        <f t="shared" si="2"/>
        <v>2.1131233338690949</v>
      </c>
      <c r="L29" s="4">
        <f t="shared" si="3"/>
        <v>0.50842152542590258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36421.65</v>
      </c>
      <c r="D30" s="3">
        <v>32433.7</v>
      </c>
      <c r="E30" s="4">
        <f t="shared" si="0"/>
        <v>0.89050605889628831</v>
      </c>
      <c r="F30" s="4">
        <f>(D30/D6)</f>
        <v>3.3531920354160069E-2</v>
      </c>
      <c r="G30" s="3">
        <v>40514.07</v>
      </c>
      <c r="H30" s="3">
        <v>32757.64</v>
      </c>
      <c r="I30" s="4">
        <f t="shared" si="1"/>
        <v>0.80854972112157575</v>
      </c>
      <c r="J30" s="4">
        <f>(H30/H6)</f>
        <v>3.6518389983947255E-2</v>
      </c>
      <c r="K30" s="4">
        <f t="shared" si="2"/>
        <v>0.99011100921800232</v>
      </c>
      <c r="L30" s="14">
        <f t="shared" si="3"/>
        <v>8.1956337774712562E-2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12090.83</v>
      </c>
      <c r="D31" s="3">
        <v>9452.18</v>
      </c>
      <c r="E31" s="4">
        <f t="shared" si="0"/>
        <v>0.78176436191725462</v>
      </c>
      <c r="F31" s="4">
        <f>(D31/D6)</f>
        <v>9.7722352655782319E-3</v>
      </c>
      <c r="G31" s="3">
        <v>9423.43</v>
      </c>
      <c r="H31" s="3">
        <v>7333.12</v>
      </c>
      <c r="I31" s="4">
        <f t="shared" si="1"/>
        <v>0.77817949515197749</v>
      </c>
      <c r="J31" s="4">
        <f>(H31/H6)</f>
        <v>8.1750008840405872E-3</v>
      </c>
      <c r="K31" s="4">
        <f t="shared" si="2"/>
        <v>1.2889711337057079</v>
      </c>
      <c r="L31" s="14">
        <f t="shared" si="3"/>
        <v>3.5848667652771393E-3</v>
      </c>
    </row>
    <row r="32" spans="1:12" s="13" customFormat="1" ht="21" customHeight="1" x14ac:dyDescent="0.2">
      <c r="A32" s="16" t="s">
        <v>102</v>
      </c>
      <c r="B32" s="17">
        <v>600</v>
      </c>
      <c r="C32" s="18">
        <f>C33</f>
        <v>0</v>
      </c>
      <c r="D32" s="18">
        <f>D33</f>
        <v>0</v>
      </c>
      <c r="E32" s="19" t="e">
        <f t="shared" si="0"/>
        <v>#DIV/0!</v>
      </c>
      <c r="F32" s="19">
        <f>(D32/D7)</f>
        <v>0</v>
      </c>
      <c r="G32" s="18">
        <f t="shared" ref="G32:H32" si="11">G33</f>
        <v>500</v>
      </c>
      <c r="H32" s="18">
        <f t="shared" si="11"/>
        <v>499.5</v>
      </c>
      <c r="I32" s="4">
        <f t="shared" ref="I32:I33" si="12">(H32/G32)</f>
        <v>0.999</v>
      </c>
      <c r="J32" s="4">
        <f>(H32/H7)</f>
        <v>5.2135526483751519E-3</v>
      </c>
      <c r="K32" s="4">
        <f t="shared" ref="K32:K33" si="13">(D32/H32)</f>
        <v>0</v>
      </c>
      <c r="L32" s="14" t="e">
        <f t="shared" ref="L32:L33" si="14">(E32-I32)</f>
        <v>#DIV/0!</v>
      </c>
    </row>
    <row r="33" spans="1:12" s="13" customFormat="1" ht="21" customHeight="1" x14ac:dyDescent="0.2">
      <c r="A33" s="1" t="s">
        <v>103</v>
      </c>
      <c r="B33" s="2">
        <v>603</v>
      </c>
      <c r="C33" s="3"/>
      <c r="D33" s="3"/>
      <c r="E33" s="4" t="e">
        <f t="shared" si="0"/>
        <v>#DIV/0!</v>
      </c>
      <c r="F33" s="4">
        <f>(D33/D8)</f>
        <v>0</v>
      </c>
      <c r="G33" s="3">
        <v>500</v>
      </c>
      <c r="H33" s="3">
        <v>499.5</v>
      </c>
      <c r="I33" s="4">
        <f t="shared" si="12"/>
        <v>0.999</v>
      </c>
      <c r="J33" s="4">
        <f>(H33/H8)</f>
        <v>0.18977530907350137</v>
      </c>
      <c r="K33" s="4">
        <f t="shared" si="13"/>
        <v>0</v>
      </c>
      <c r="L33" s="14" t="e">
        <f t="shared" si="14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SUM(C35:C38)</f>
        <v>695665.25</v>
      </c>
      <c r="D34" s="7">
        <f>SUM(D35:D38)</f>
        <v>565898.69000000006</v>
      </c>
      <c r="E34" s="8">
        <f t="shared" si="0"/>
        <v>0.813464076292441</v>
      </c>
      <c r="F34" s="8">
        <f>(D34/D6)</f>
        <v>0.58506028610992633</v>
      </c>
      <c r="G34" s="7">
        <f>SUM(G35:G38)</f>
        <v>612089.97</v>
      </c>
      <c r="H34" s="7">
        <f>SUM(H35:H38)</f>
        <v>510534.87999999995</v>
      </c>
      <c r="I34" s="8">
        <f t="shared" si="1"/>
        <v>0.83408470163299686</v>
      </c>
      <c r="J34" s="8">
        <f>(H34/H6)</f>
        <v>0.56914697909396739</v>
      </c>
      <c r="K34" s="8">
        <f t="shared" si="2"/>
        <v>1.1084427571334599</v>
      </c>
      <c r="L34" s="15">
        <f t="shared" si="3"/>
        <v>-2.0620625340555865E-2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172927.52</v>
      </c>
      <c r="D35" s="3">
        <v>144248.66</v>
      </c>
      <c r="E35" s="4">
        <f t="shared" ref="E35:E54" si="15">(D35/C35)</f>
        <v>0.83415676116791593</v>
      </c>
      <c r="F35" s="4">
        <f>(D35/D6)</f>
        <v>0.14913298755042795</v>
      </c>
      <c r="G35" s="3">
        <v>168733.87</v>
      </c>
      <c r="H35" s="3">
        <v>140257.5</v>
      </c>
      <c r="I35" s="4">
        <f t="shared" ref="I35:I54" si="16">(H35/G35)</f>
        <v>0.83123500930785266</v>
      </c>
      <c r="J35" s="4">
        <f>(H35/H6)</f>
        <v>0.15635980135240152</v>
      </c>
      <c r="K35" s="4">
        <f t="shared" ref="K35:K54" si="17">(D35/H35)</f>
        <v>1.0284559470973031</v>
      </c>
      <c r="L35" s="14">
        <f t="shared" ref="L35:L54" si="18">(E35-I35)</f>
        <v>2.9217518600632708E-3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431707.95</v>
      </c>
      <c r="D36" s="3">
        <v>346184.38</v>
      </c>
      <c r="E36" s="4">
        <f t="shared" si="15"/>
        <v>0.80189484580953396</v>
      </c>
      <c r="F36" s="4">
        <f>(D36/D6)</f>
        <v>0.35790634611574634</v>
      </c>
      <c r="G36" s="3">
        <v>359776.14</v>
      </c>
      <c r="H36" s="3">
        <v>302065.46999999997</v>
      </c>
      <c r="I36" s="4">
        <f t="shared" si="16"/>
        <v>0.83959283681235775</v>
      </c>
      <c r="J36" s="4">
        <f>(H36/H6)</f>
        <v>0.33674418041544868</v>
      </c>
      <c r="K36" s="4">
        <f t="shared" si="17"/>
        <v>1.1460574424478245</v>
      </c>
      <c r="L36" s="14">
        <f t="shared" si="18"/>
        <v>-3.7697991002823783E-2</v>
      </c>
    </row>
    <row r="37" spans="1:12" s="13" customFormat="1" ht="21" customHeight="1" x14ac:dyDescent="0.2">
      <c r="A37" s="1" t="s">
        <v>100</v>
      </c>
      <c r="B37" s="2">
        <v>703</v>
      </c>
      <c r="C37" s="3">
        <v>28514.91</v>
      </c>
      <c r="D37" s="3">
        <v>23721.91</v>
      </c>
      <c r="E37" s="4">
        <f t="shared" si="15"/>
        <v>0.83191249770733977</v>
      </c>
      <c r="F37" s="4">
        <f>(D37/D7)</f>
        <v>0.21427062983628223</v>
      </c>
      <c r="G37" s="3">
        <v>22174.5</v>
      </c>
      <c r="H37" s="3">
        <v>16968.48</v>
      </c>
      <c r="I37" s="4">
        <f t="shared" si="16"/>
        <v>0.76522492051680979</v>
      </c>
      <c r="J37" s="4">
        <f>(H37/H7)</f>
        <v>0.17710923692272432</v>
      </c>
      <c r="K37" s="4">
        <f t="shared" si="17"/>
        <v>1.3979985243227444</v>
      </c>
      <c r="L37" s="14">
        <f t="shared" si="18"/>
        <v>6.6687577190529979E-2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62514.87</v>
      </c>
      <c r="D38" s="3">
        <v>51743.74</v>
      </c>
      <c r="E38" s="4">
        <f t="shared" si="15"/>
        <v>0.82770291292295728</v>
      </c>
      <c r="F38" s="4">
        <f>(D38/D6)</f>
        <v>5.3495807401140363E-2</v>
      </c>
      <c r="G38" s="3">
        <v>61405.46</v>
      </c>
      <c r="H38" s="3">
        <v>51243.43</v>
      </c>
      <c r="I38" s="4">
        <f t="shared" si="16"/>
        <v>0.83450934167743396</v>
      </c>
      <c r="J38" s="4">
        <f>(H38/H6)</f>
        <v>5.7126446253609915E-2</v>
      </c>
      <c r="K38" s="4">
        <f t="shared" si="17"/>
        <v>1.0097633979614558</v>
      </c>
      <c r="L38" s="14">
        <f t="shared" si="18"/>
        <v>-6.8064287544766788E-3</v>
      </c>
    </row>
    <row r="39" spans="1:12" s="13" customFormat="1" ht="21" customHeight="1" x14ac:dyDescent="0.2">
      <c r="A39" s="5" t="s">
        <v>70</v>
      </c>
      <c r="B39" s="6" t="s">
        <v>71</v>
      </c>
      <c r="C39" s="7">
        <f>SUM(C40:C42)</f>
        <v>123399.26</v>
      </c>
      <c r="D39" s="7">
        <f>SUM(D40:D42)</f>
        <v>97695.9</v>
      </c>
      <c r="E39" s="8">
        <f t="shared" si="15"/>
        <v>0.79170572011533946</v>
      </c>
      <c r="F39" s="8">
        <f>(D39/D6)</f>
        <v>0.10100392917638093</v>
      </c>
      <c r="G39" s="7">
        <f>SUM(G40:G42)</f>
        <v>114541.15</v>
      </c>
      <c r="H39" s="7">
        <f>SUM(H40:H42)</f>
        <v>91392.77</v>
      </c>
      <c r="I39" s="8">
        <f t="shared" si="16"/>
        <v>0.79790337359106323</v>
      </c>
      <c r="J39" s="8">
        <f>(H39/H6)</f>
        <v>0.10188514241481363</v>
      </c>
      <c r="K39" s="8">
        <f t="shared" si="17"/>
        <v>1.0689674905356299</v>
      </c>
      <c r="L39" s="15">
        <f t="shared" si="18"/>
        <v>-6.1976534757237633E-3</v>
      </c>
    </row>
    <row r="40" spans="1:12" s="13" customFormat="1" ht="21" customHeight="1" x14ac:dyDescent="0.2">
      <c r="A40" s="1" t="s">
        <v>72</v>
      </c>
      <c r="B40" s="2" t="s">
        <v>73</v>
      </c>
      <c r="C40" s="3">
        <v>81479.06</v>
      </c>
      <c r="D40" s="3">
        <v>66389.759999999995</v>
      </c>
      <c r="E40" s="4">
        <f t="shared" si="15"/>
        <v>0.81480763278319601</v>
      </c>
      <c r="F40" s="4">
        <f>(D40/D6)</f>
        <v>6.8637748534758652E-2</v>
      </c>
      <c r="G40" s="3">
        <v>83521.929999999993</v>
      </c>
      <c r="H40" s="3">
        <v>65424.58</v>
      </c>
      <c r="I40" s="4">
        <f t="shared" si="16"/>
        <v>0.78332217658284486</v>
      </c>
      <c r="J40" s="4">
        <f>(H40/H6)</f>
        <v>7.2935667129132492E-2</v>
      </c>
      <c r="K40" s="4">
        <f t="shared" si="17"/>
        <v>1.0147525593591888</v>
      </c>
      <c r="L40" s="14">
        <f t="shared" si="18"/>
        <v>3.1485456200351147E-2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759.7</v>
      </c>
      <c r="D41" s="3">
        <v>239.04</v>
      </c>
      <c r="E41" s="4">
        <f t="shared" si="15"/>
        <v>0.31465051994208237</v>
      </c>
      <c r="F41" s="4">
        <f>(D41/D6)</f>
        <v>2.4713400695752942E-4</v>
      </c>
      <c r="G41" s="3">
        <v>294.25</v>
      </c>
      <c r="H41" s="3">
        <v>201.8</v>
      </c>
      <c r="I41" s="4">
        <f t="shared" si="16"/>
        <v>0.68581138487680549</v>
      </c>
      <c r="J41" s="4">
        <f>(H41/H6)</f>
        <v>2.2496770520588651E-4</v>
      </c>
      <c r="K41" s="4">
        <f t="shared" si="17"/>
        <v>1.1845391476709612</v>
      </c>
      <c r="L41" s="14">
        <f t="shared" si="18"/>
        <v>-0.37116086493472311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41160.5</v>
      </c>
      <c r="D42" s="3">
        <v>31067.1</v>
      </c>
      <c r="E42" s="4">
        <f t="shared" si="15"/>
        <v>0.75477946089090264</v>
      </c>
      <c r="F42" s="4">
        <f>(D42/D6)</f>
        <v>3.211904663466475E-2</v>
      </c>
      <c r="G42" s="3">
        <v>30724.97</v>
      </c>
      <c r="H42" s="3">
        <v>25766.39</v>
      </c>
      <c r="I42" s="4">
        <f t="shared" si="16"/>
        <v>0.8386140002740442</v>
      </c>
      <c r="J42" s="4">
        <f>(H42/H6)</f>
        <v>2.872450758047523E-2</v>
      </c>
      <c r="K42" s="4">
        <f t="shared" si="17"/>
        <v>1.205721872563444</v>
      </c>
      <c r="L42" s="14">
        <f t="shared" si="18"/>
        <v>-8.383453938314156E-2</v>
      </c>
    </row>
    <row r="43" spans="1:12" s="13" customFormat="1" ht="21" customHeight="1" x14ac:dyDescent="0.2">
      <c r="A43" s="5" t="s">
        <v>78</v>
      </c>
      <c r="B43" s="6" t="s">
        <v>79</v>
      </c>
      <c r="C43" s="7">
        <f>SUM(C44:C47)</f>
        <v>37320.9</v>
      </c>
      <c r="D43" s="7">
        <f>SUM(D44:D47)</f>
        <v>18772.79</v>
      </c>
      <c r="E43" s="8">
        <f t="shared" si="15"/>
        <v>0.50301010961686343</v>
      </c>
      <c r="F43" s="8">
        <f>(D43/D6)</f>
        <v>1.9408445509003676E-2</v>
      </c>
      <c r="G43" s="7">
        <f>SUM(G44:G47)</f>
        <v>31273.96</v>
      </c>
      <c r="H43" s="7">
        <f>SUM(H44:H47)</f>
        <v>22558.81</v>
      </c>
      <c r="I43" s="8">
        <f t="shared" si="16"/>
        <v>0.72132886273436436</v>
      </c>
      <c r="J43" s="8">
        <f>(H43/H6)</f>
        <v>2.5148680465191302E-2</v>
      </c>
      <c r="K43" s="8">
        <f t="shared" si="17"/>
        <v>0.83217111186272674</v>
      </c>
      <c r="L43" s="8">
        <f t="shared" si="18"/>
        <v>-0.21831875311750093</v>
      </c>
    </row>
    <row r="44" spans="1:12" s="13" customFormat="1" ht="21" customHeight="1" x14ac:dyDescent="0.2">
      <c r="A44" s="1" t="s">
        <v>80</v>
      </c>
      <c r="B44" s="2" t="s">
        <v>81</v>
      </c>
      <c r="C44" s="3">
        <v>8500</v>
      </c>
      <c r="D44" s="3">
        <v>7024.54</v>
      </c>
      <c r="E44" s="4">
        <f t="shared" si="15"/>
        <v>0.82641647058823531</v>
      </c>
      <c r="F44" s="4">
        <f>(D44/D6)</f>
        <v>7.2623942320676196E-3</v>
      </c>
      <c r="G44" s="3">
        <v>8453.6</v>
      </c>
      <c r="H44" s="3">
        <v>4367.42</v>
      </c>
      <c r="I44" s="4">
        <f t="shared" si="16"/>
        <v>0.51663433330178854</v>
      </c>
      <c r="J44" s="4">
        <f>(H44/H6)</f>
        <v>4.8688228695257327E-3</v>
      </c>
      <c r="K44" s="4">
        <f t="shared" si="17"/>
        <v>1.6083958034720727</v>
      </c>
      <c r="L44" s="4">
        <f t="shared" si="18"/>
        <v>0.30978213728644677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3580</v>
      </c>
      <c r="D45" s="3">
        <v>2873.16</v>
      </c>
      <c r="E45" s="4">
        <f t="shared" si="15"/>
        <v>0.80255865921787706</v>
      </c>
      <c r="F45" s="4">
        <f>(D45/D6)</f>
        <v>2.9704465504940395E-3</v>
      </c>
      <c r="G45" s="3">
        <v>4089.93</v>
      </c>
      <c r="H45" s="3">
        <v>1478.72</v>
      </c>
      <c r="I45" s="4">
        <f t="shared" si="16"/>
        <v>0.36155142019545566</v>
      </c>
      <c r="J45" s="4">
        <f>(H45/H6)</f>
        <v>1.6484848614571283E-3</v>
      </c>
      <c r="K45" s="4">
        <f t="shared" si="17"/>
        <v>1.9430047608742695</v>
      </c>
      <c r="L45" s="4">
        <f t="shared" si="18"/>
        <v>0.44100723902242139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24143.599999999999</v>
      </c>
      <c r="D46" s="3">
        <v>7944.01</v>
      </c>
      <c r="E46" s="4">
        <f t="shared" si="15"/>
        <v>0.32903171026690303</v>
      </c>
      <c r="F46" s="4">
        <f>(D46/D6)</f>
        <v>8.2129979192214E-3</v>
      </c>
      <c r="G46" s="3">
        <v>17868.93</v>
      </c>
      <c r="H46" s="3">
        <v>15981.42</v>
      </c>
      <c r="I46" s="4">
        <f t="shared" si="16"/>
        <v>0.8943691648016977</v>
      </c>
      <c r="J46" s="4">
        <f>(H46/H6)</f>
        <v>1.7816171374288696E-2</v>
      </c>
      <c r="K46" s="4">
        <f t="shared" si="17"/>
        <v>0.49707785666104765</v>
      </c>
      <c r="L46" s="14">
        <f t="shared" si="18"/>
        <v>-0.56533745453479467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1097.3</v>
      </c>
      <c r="D47" s="3">
        <v>931.08</v>
      </c>
      <c r="E47" s="4">
        <f t="shared" si="15"/>
        <v>0.84851909231750666</v>
      </c>
      <c r="F47" s="4">
        <f>(D47/D6)</f>
        <v>9.626068072206179E-4</v>
      </c>
      <c r="G47" s="3">
        <v>861.5</v>
      </c>
      <c r="H47" s="3">
        <v>731.25</v>
      </c>
      <c r="I47" s="4">
        <f t="shared" si="16"/>
        <v>0.84881021474172957</v>
      </c>
      <c r="J47" s="4">
        <f>(H47/H6)</f>
        <v>8.1520135991974482E-4</v>
      </c>
      <c r="K47" s="4">
        <f t="shared" si="17"/>
        <v>1.2732717948717949</v>
      </c>
      <c r="L47" s="14">
        <f t="shared" si="18"/>
        <v>-2.9112242422291157E-4</v>
      </c>
    </row>
    <row r="48" spans="1:12" s="13" customFormat="1" ht="21" customHeight="1" x14ac:dyDescent="0.2">
      <c r="A48" s="5" t="s">
        <v>88</v>
      </c>
      <c r="B48" s="6" t="s">
        <v>89</v>
      </c>
      <c r="C48" s="7">
        <f>SUM(C49:C50)</f>
        <v>3825.78</v>
      </c>
      <c r="D48" s="7">
        <f>SUM(D49:D50)</f>
        <v>3647.75</v>
      </c>
      <c r="E48" s="8">
        <f t="shared" si="15"/>
        <v>0.95346569849808405</v>
      </c>
      <c r="F48" s="8">
        <f>(D48/D6)</f>
        <v>3.7712645326277105E-3</v>
      </c>
      <c r="G48" s="7">
        <f>SUM(G49:G50)</f>
        <v>8458.92</v>
      </c>
      <c r="H48" s="7">
        <f>SUM(H49:H50)</f>
        <v>3568.85</v>
      </c>
      <c r="I48" s="8">
        <f t="shared" si="16"/>
        <v>0.42190374184884122</v>
      </c>
      <c r="J48" s="8">
        <f>(H48/H6)</f>
        <v>3.9785728182558378E-3</v>
      </c>
      <c r="K48" s="8">
        <f t="shared" si="17"/>
        <v>1.0221079619485269</v>
      </c>
      <c r="L48" s="15">
        <f t="shared" si="18"/>
        <v>0.53156195664924288</v>
      </c>
    </row>
    <row r="49" spans="1:12" s="13" customFormat="1" ht="21" customHeight="1" x14ac:dyDescent="0.2">
      <c r="A49" s="1" t="s">
        <v>90</v>
      </c>
      <c r="B49" s="2" t="s">
        <v>91</v>
      </c>
      <c r="C49" s="3">
        <v>2665.28</v>
      </c>
      <c r="D49" s="3">
        <v>2592.27</v>
      </c>
      <c r="E49" s="4">
        <f t="shared" si="15"/>
        <v>0.97260700564293423</v>
      </c>
      <c r="F49" s="4">
        <f>(D49/D6)</f>
        <v>2.6800454828304668E-3</v>
      </c>
      <c r="G49" s="3">
        <v>6542.44</v>
      </c>
      <c r="H49" s="3">
        <v>2009.82</v>
      </c>
      <c r="I49" s="4">
        <f t="shared" si="16"/>
        <v>0.30719731476329931</v>
      </c>
      <c r="J49" s="4">
        <f>(H49/H6)</f>
        <v>2.240557944880549E-3</v>
      </c>
      <c r="K49" s="4">
        <f t="shared" si="17"/>
        <v>1.2898020718273278</v>
      </c>
      <c r="L49" s="4">
        <f t="shared" si="18"/>
        <v>0.66540969087963497</v>
      </c>
    </row>
    <row r="50" spans="1:12" s="13" customFormat="1" ht="21" customHeight="1" x14ac:dyDescent="0.2">
      <c r="A50" s="1" t="s">
        <v>104</v>
      </c>
      <c r="B50" s="2" t="s">
        <v>105</v>
      </c>
      <c r="C50" s="3">
        <v>1160.5</v>
      </c>
      <c r="D50" s="3">
        <v>1055.48</v>
      </c>
      <c r="E50" s="4">
        <f t="shared" si="15"/>
        <v>0.9095045239121069</v>
      </c>
      <c r="F50" s="4"/>
      <c r="G50" s="3">
        <v>1916.48</v>
      </c>
      <c r="H50" s="3">
        <v>1559.03</v>
      </c>
      <c r="I50" s="4"/>
      <c r="J50" s="4"/>
      <c r="K50" s="4">
        <f t="shared" si="17"/>
        <v>0.6770107053744957</v>
      </c>
      <c r="L50" s="4"/>
    </row>
    <row r="51" spans="1:12" s="13" customFormat="1" ht="21" customHeight="1" x14ac:dyDescent="0.2">
      <c r="A51" s="5" t="s">
        <v>92</v>
      </c>
      <c r="B51" s="6" t="s">
        <v>93</v>
      </c>
      <c r="C51" s="7">
        <f>SUM(C52:C52)</f>
        <v>4343.5</v>
      </c>
      <c r="D51" s="7">
        <f>SUM(D52:D52)</f>
        <v>3647.64</v>
      </c>
      <c r="E51" s="8">
        <f t="shared" si="15"/>
        <v>0.83979279382986072</v>
      </c>
      <c r="F51" s="8">
        <f>(D51/D6)</f>
        <v>3.7711508079759145E-3</v>
      </c>
      <c r="G51" s="7">
        <f>SUM(G52:G52)</f>
        <v>3856.3</v>
      </c>
      <c r="H51" s="7">
        <f>SUM(H52:H52)</f>
        <v>2862.32</v>
      </c>
      <c r="I51" s="8">
        <f t="shared" si="16"/>
        <v>0.74224515727510831</v>
      </c>
      <c r="J51" s="8">
        <f>(H51/H6)</f>
        <v>3.190929444821175E-3</v>
      </c>
      <c r="K51" s="8">
        <f t="shared" si="17"/>
        <v>1.2743648508901868</v>
      </c>
      <c r="L51" s="15">
        <f t="shared" si="18"/>
        <v>9.7547636554752404E-2</v>
      </c>
    </row>
    <row r="52" spans="1:12" s="13" customFormat="1" ht="21" customHeight="1" x14ac:dyDescent="0.2">
      <c r="A52" s="1" t="s">
        <v>94</v>
      </c>
      <c r="B52" s="2" t="s">
        <v>95</v>
      </c>
      <c r="C52" s="3">
        <v>4343.5</v>
      </c>
      <c r="D52" s="3">
        <v>3647.64</v>
      </c>
      <c r="E52" s="4">
        <f t="shared" si="15"/>
        <v>0.83979279382986072</v>
      </c>
      <c r="F52" s="4">
        <f>(D52/D6)</f>
        <v>3.7711508079759145E-3</v>
      </c>
      <c r="G52" s="3">
        <v>3856.3</v>
      </c>
      <c r="H52" s="3">
        <v>2862.32</v>
      </c>
      <c r="I52" s="4">
        <f t="shared" si="16"/>
        <v>0.74224515727510831</v>
      </c>
      <c r="J52" s="4">
        <f>(H52/H6)</f>
        <v>3.190929444821175E-3</v>
      </c>
      <c r="K52" s="4">
        <f t="shared" si="17"/>
        <v>1.2743648508901868</v>
      </c>
      <c r="L52" s="4">
        <f t="shared" si="18"/>
        <v>9.7547636554752404E-2</v>
      </c>
    </row>
    <row r="53" spans="1:12" s="13" customFormat="1" ht="41.1" customHeight="1" x14ac:dyDescent="0.2">
      <c r="A53" s="5" t="s">
        <v>96</v>
      </c>
      <c r="B53" s="6" t="s">
        <v>97</v>
      </c>
      <c r="C53" s="7">
        <f>SUM(C54:C54)</f>
        <v>11</v>
      </c>
      <c r="D53" s="7">
        <f>SUM(D54:D54)</f>
        <v>9.16</v>
      </c>
      <c r="E53" s="8">
        <f t="shared" si="15"/>
        <v>0.83272727272727276</v>
      </c>
      <c r="F53" s="8">
        <f>(D53/D6)</f>
        <v>9.4701619131985003E-6</v>
      </c>
      <c r="G53" s="7">
        <f>SUM(G54:G54)</f>
        <v>13.2</v>
      </c>
      <c r="H53" s="7">
        <f>SUM(H54:H54)</f>
        <v>11</v>
      </c>
      <c r="I53" s="8">
        <f t="shared" si="16"/>
        <v>0.83333333333333337</v>
      </c>
      <c r="J53" s="8">
        <f>(H53/H6)</f>
        <v>1.2262858063750008E-5</v>
      </c>
      <c r="K53" s="8">
        <f t="shared" si="17"/>
        <v>0.83272727272727276</v>
      </c>
      <c r="L53" s="8">
        <f t="shared" si="18"/>
        <v>-6.0606060606060996E-4</v>
      </c>
    </row>
    <row r="54" spans="1:12" s="13" customFormat="1" ht="21" customHeight="1" x14ac:dyDescent="0.2">
      <c r="A54" s="1" t="s">
        <v>98</v>
      </c>
      <c r="B54" s="2" t="s">
        <v>99</v>
      </c>
      <c r="C54" s="3">
        <v>11</v>
      </c>
      <c r="D54" s="3">
        <v>9.16</v>
      </c>
      <c r="E54" s="4">
        <f t="shared" si="15"/>
        <v>0.83272727272727276</v>
      </c>
      <c r="F54" s="4">
        <f>(D54/D6)</f>
        <v>9.4701619131985003E-6</v>
      </c>
      <c r="G54" s="3">
        <v>13.2</v>
      </c>
      <c r="H54" s="3">
        <v>11</v>
      </c>
      <c r="I54" s="4">
        <f t="shared" si="16"/>
        <v>0.83333333333333337</v>
      </c>
      <c r="J54" s="4">
        <f>(H54/H6)</f>
        <v>1.2262858063750008E-5</v>
      </c>
      <c r="K54" s="4">
        <f t="shared" si="17"/>
        <v>0.83272727272727276</v>
      </c>
      <c r="L54" s="4">
        <f t="shared" si="18"/>
        <v>-6.0606060606060996E-4</v>
      </c>
    </row>
  </sheetData>
  <mergeCells count="17"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2025-11-26T11:42:27Z</dcterms:modified>
</cp:coreProperties>
</file>