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декабрь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Таблица!$C$6:$L$54</definedName>
  </definedNames>
  <calcPr calcId="162913"/>
</workbook>
</file>

<file path=xl/calcChain.xml><?xml version="1.0" encoding="utf-8"?>
<calcChain xmlns="http://schemas.openxmlformats.org/spreadsheetml/2006/main">
  <c r="H6" i="1" l="1"/>
  <c r="J30" i="1" s="1"/>
  <c r="G6" i="1"/>
  <c r="K50" i="1"/>
  <c r="J50" i="1"/>
  <c r="I50" i="1"/>
  <c r="E50" i="1"/>
  <c r="L50" i="1" s="1"/>
  <c r="D48" i="1"/>
  <c r="C48" i="1"/>
  <c r="K32" i="1"/>
  <c r="K31" i="1"/>
  <c r="J32" i="1"/>
  <c r="J31" i="1"/>
  <c r="I32" i="1"/>
  <c r="I31" i="1"/>
  <c r="F32" i="1"/>
  <c r="E32" i="1"/>
  <c r="L32" i="1" s="1"/>
  <c r="D31" i="1"/>
  <c r="C31" i="1"/>
  <c r="E31" i="1" s="1"/>
  <c r="L31" i="1" s="1"/>
  <c r="I36" i="1" l="1"/>
  <c r="K36" i="1" l="1"/>
  <c r="E36" i="1"/>
  <c r="L36" i="1" s="1"/>
  <c r="H53" i="1"/>
  <c r="H51" i="1"/>
  <c r="H48" i="1"/>
  <c r="H43" i="1"/>
  <c r="H39" i="1"/>
  <c r="H33" i="1"/>
  <c r="H26" i="1"/>
  <c r="H20" i="1"/>
  <c r="H17" i="1"/>
  <c r="H15" i="1"/>
  <c r="H7" i="1"/>
  <c r="G53" i="1"/>
  <c r="G51" i="1"/>
  <c r="G48" i="1"/>
  <c r="G43" i="1"/>
  <c r="G39" i="1"/>
  <c r="G33" i="1"/>
  <c r="G26" i="1"/>
  <c r="G20" i="1"/>
  <c r="G17" i="1"/>
  <c r="G15" i="1"/>
  <c r="G7" i="1"/>
  <c r="D53" i="1"/>
  <c r="D51" i="1"/>
  <c r="D43" i="1"/>
  <c r="D39" i="1"/>
  <c r="D33" i="1"/>
  <c r="D26" i="1"/>
  <c r="D20" i="1"/>
  <c r="D17" i="1"/>
  <c r="D15" i="1"/>
  <c r="D7" i="1"/>
  <c r="C53" i="1"/>
  <c r="C51" i="1"/>
  <c r="C43" i="1"/>
  <c r="C39" i="1"/>
  <c r="C33" i="1"/>
  <c r="C26" i="1"/>
  <c r="C20" i="1"/>
  <c r="C17" i="1"/>
  <c r="C15" i="1"/>
  <c r="C7" i="1"/>
  <c r="E54" i="1"/>
  <c r="E52" i="1"/>
  <c r="E49" i="1"/>
  <c r="E47" i="1"/>
  <c r="E46" i="1"/>
  <c r="E45" i="1"/>
  <c r="E44" i="1"/>
  <c r="E42" i="1"/>
  <c r="E41" i="1"/>
  <c r="E40" i="1"/>
  <c r="E38" i="1"/>
  <c r="E37" i="1"/>
  <c r="E35" i="1"/>
  <c r="E34" i="1"/>
  <c r="E30" i="1"/>
  <c r="E29" i="1"/>
  <c r="E28" i="1"/>
  <c r="E27" i="1"/>
  <c r="E25" i="1"/>
  <c r="E24" i="1"/>
  <c r="E23" i="1"/>
  <c r="E22" i="1"/>
  <c r="E21" i="1"/>
  <c r="E19" i="1"/>
  <c r="E18" i="1"/>
  <c r="E16" i="1"/>
  <c r="E14" i="1"/>
  <c r="E13" i="1"/>
  <c r="E12" i="1"/>
  <c r="E11" i="1"/>
  <c r="E10" i="1"/>
  <c r="E9" i="1"/>
  <c r="E8" i="1"/>
  <c r="I54" i="1"/>
  <c r="I52" i="1"/>
  <c r="I49" i="1"/>
  <c r="I47" i="1"/>
  <c r="I46" i="1"/>
  <c r="I45" i="1"/>
  <c r="I44" i="1"/>
  <c r="I42" i="1"/>
  <c r="I41" i="1"/>
  <c r="I40" i="1"/>
  <c r="I38" i="1"/>
  <c r="I37" i="1"/>
  <c r="I35" i="1"/>
  <c r="I34" i="1"/>
  <c r="I30" i="1"/>
  <c r="I29" i="1"/>
  <c r="I28" i="1"/>
  <c r="I27" i="1"/>
  <c r="I25" i="1"/>
  <c r="I24" i="1"/>
  <c r="I23" i="1"/>
  <c r="I22" i="1"/>
  <c r="I21" i="1"/>
  <c r="I19" i="1"/>
  <c r="I18" i="1"/>
  <c r="I16" i="1"/>
  <c r="I14" i="1"/>
  <c r="I13" i="1"/>
  <c r="I12" i="1"/>
  <c r="I11" i="1"/>
  <c r="I10" i="1"/>
  <c r="I9" i="1"/>
  <c r="I8" i="1"/>
  <c r="K54" i="1"/>
  <c r="K52" i="1"/>
  <c r="K49" i="1"/>
  <c r="K47" i="1"/>
  <c r="K46" i="1"/>
  <c r="K45" i="1"/>
  <c r="K44" i="1"/>
  <c r="K42" i="1"/>
  <c r="K41" i="1"/>
  <c r="K40" i="1"/>
  <c r="K38" i="1"/>
  <c r="K37" i="1"/>
  <c r="K35" i="1"/>
  <c r="K34" i="1"/>
  <c r="K30" i="1"/>
  <c r="K29" i="1"/>
  <c r="K28" i="1"/>
  <c r="K27" i="1"/>
  <c r="K25" i="1"/>
  <c r="K24" i="1"/>
  <c r="K23" i="1"/>
  <c r="K22" i="1"/>
  <c r="K21" i="1"/>
  <c r="K19" i="1"/>
  <c r="K18" i="1"/>
  <c r="K16" i="1"/>
  <c r="K14" i="1"/>
  <c r="K13" i="1"/>
  <c r="K12" i="1"/>
  <c r="K11" i="1"/>
  <c r="K10" i="1"/>
  <c r="K9" i="1"/>
  <c r="K8" i="1"/>
  <c r="C6" i="1" l="1"/>
  <c r="D6" i="1"/>
  <c r="F31" i="1"/>
  <c r="F50" i="1"/>
  <c r="F27" i="1"/>
  <c r="J36" i="1"/>
  <c r="L9" i="1"/>
  <c r="F36" i="1"/>
  <c r="L11" i="1"/>
  <c r="L21" i="1"/>
  <c r="L29" i="1"/>
  <c r="K53" i="1"/>
  <c r="L24" i="1"/>
  <c r="L42" i="1"/>
  <c r="L16" i="1"/>
  <c r="L38" i="1"/>
  <c r="L28" i="1"/>
  <c r="L41" i="1"/>
  <c r="L46" i="1"/>
  <c r="L54" i="1"/>
  <c r="L19" i="1"/>
  <c r="L13" i="1"/>
  <c r="L14" i="1"/>
  <c r="L10" i="1"/>
  <c r="L47" i="1"/>
  <c r="L52" i="1"/>
  <c r="L49" i="1"/>
  <c r="L45" i="1"/>
  <c r="L44" i="1"/>
  <c r="L40" i="1"/>
  <c r="J53" i="1"/>
  <c r="L37" i="1"/>
  <c r="L34" i="1"/>
  <c r="L30" i="1"/>
  <c r="L27" i="1"/>
  <c r="L25" i="1"/>
  <c r="L23" i="1"/>
  <c r="E53" i="1"/>
  <c r="K15" i="1"/>
  <c r="K7" i="1"/>
  <c r="E26" i="1"/>
  <c r="E15" i="1"/>
  <c r="I53" i="1"/>
  <c r="I51" i="1"/>
  <c r="K51" i="1"/>
  <c r="E51" i="1"/>
  <c r="I48" i="1"/>
  <c r="K48" i="1"/>
  <c r="E48" i="1"/>
  <c r="I43" i="1"/>
  <c r="K43" i="1"/>
  <c r="E43" i="1"/>
  <c r="I39" i="1"/>
  <c r="K39" i="1"/>
  <c r="E39" i="1"/>
  <c r="I33" i="1"/>
  <c r="K33" i="1"/>
  <c r="E33" i="1"/>
  <c r="I26" i="1"/>
  <c r="K26" i="1"/>
  <c r="I20" i="1"/>
  <c r="K20" i="1"/>
  <c r="E20" i="1"/>
  <c r="I17" i="1"/>
  <c r="K17" i="1"/>
  <c r="E17" i="1"/>
  <c r="I15" i="1"/>
  <c r="I7" i="1"/>
  <c r="E7" i="1"/>
  <c r="L35" i="1"/>
  <c r="L22" i="1"/>
  <c r="L18" i="1"/>
  <c r="L12" i="1"/>
  <c r="L8" i="1"/>
  <c r="F46" i="1" l="1"/>
  <c r="L15" i="1"/>
  <c r="F16" i="1"/>
  <c r="F26" i="1"/>
  <c r="J23" i="1"/>
  <c r="J25" i="1"/>
  <c r="J40" i="1"/>
  <c r="J46" i="1"/>
  <c r="J18" i="1"/>
  <c r="J51" i="1"/>
  <c r="J37" i="1"/>
  <c r="J24" i="1"/>
  <c r="J49" i="1"/>
  <c r="J52" i="1"/>
  <c r="J39" i="1"/>
  <c r="J44" i="1"/>
  <c r="J54" i="1"/>
  <c r="J8" i="1"/>
  <c r="J9" i="1"/>
  <c r="J28" i="1"/>
  <c r="J19" i="1"/>
  <c r="J17" i="1"/>
  <c r="J7" i="1"/>
  <c r="J14" i="1"/>
  <c r="J48" i="1"/>
  <c r="J29" i="1"/>
  <c r="J41" i="1"/>
  <c r="J22" i="1"/>
  <c r="J33" i="1"/>
  <c r="J12" i="1"/>
  <c r="J34" i="1"/>
  <c r="J27" i="1"/>
  <c r="J10" i="1"/>
  <c r="J21" i="1"/>
  <c r="J47" i="1"/>
  <c r="I6" i="1"/>
  <c r="J35" i="1"/>
  <c r="J20" i="1"/>
  <c r="J45" i="1"/>
  <c r="J26" i="1"/>
  <c r="J42" i="1"/>
  <c r="J15" i="1"/>
  <c r="J43" i="1"/>
  <c r="J16" i="1"/>
  <c r="J38" i="1"/>
  <c r="J13" i="1"/>
  <c r="J11" i="1"/>
  <c r="L53" i="1"/>
  <c r="F21" i="1"/>
  <c r="F44" i="1"/>
  <c r="F14" i="1"/>
  <c r="F34" i="1"/>
  <c r="F45" i="1"/>
  <c r="F52" i="1"/>
  <c r="F40" i="1"/>
  <c r="F15" i="1"/>
  <c r="F33" i="1"/>
  <c r="K6" i="1"/>
  <c r="F11" i="1"/>
  <c r="F19" i="1"/>
  <c r="F30" i="1"/>
  <c r="F9" i="1"/>
  <c r="F39" i="1"/>
  <c r="F10" i="1"/>
  <c r="F25" i="1"/>
  <c r="F49" i="1"/>
  <c r="F18" i="1"/>
  <c r="F42" i="1"/>
  <c r="F43" i="1"/>
  <c r="F24" i="1"/>
  <c r="F13" i="1"/>
  <c r="F48" i="1"/>
  <c r="F29" i="1"/>
  <c r="F54" i="1"/>
  <c r="F37" i="1"/>
  <c r="F8" i="1"/>
  <c r="F51" i="1"/>
  <c r="E6" i="1"/>
  <c r="F47" i="1"/>
  <c r="F28" i="1"/>
  <c r="F17" i="1"/>
  <c r="F53" i="1"/>
  <c r="F35" i="1"/>
  <c r="F20" i="1"/>
  <c r="F7" i="1"/>
  <c r="F41" i="1"/>
  <c r="F22" i="1"/>
  <c r="F12" i="1"/>
  <c r="F38" i="1"/>
  <c r="F23" i="1"/>
  <c r="L26" i="1"/>
  <c r="L51" i="1"/>
  <c r="L48" i="1"/>
  <c r="L43" i="1"/>
  <c r="L39" i="1"/>
  <c r="L33" i="1"/>
  <c r="L20" i="1"/>
  <c r="L17" i="1"/>
  <c r="L7" i="1"/>
  <c r="L6" i="1" l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<sst xmlns="http://schemas.openxmlformats.org/spreadsheetml/2006/main" count="110" uniqueCount="110">
  <si>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</si>
  <si>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</si>
  <si>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</si>
  <si>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</si>
  <si>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</si>
  <si>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</si>
  <si>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</si>
  <si>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</si>
  <si>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</si>
  <si>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</si>
  <si>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</si>
  <si>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</si>
  <si>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</si>
  <si>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</si>
  <si>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</si>
  <si>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</si>
  <si>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</si>
  <si>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</si>
  <si>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</si>
  <si>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</si>
  <si>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</si>
  <si>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</si>
  <si>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</si>
  <si>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</si>
  <si>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</si>
  <si>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</si>
  <si>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</si>
  <si>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</si>
  <si>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</si>
  <si>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</si>
  <si>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</si>
  <si>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</si>
  <si>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</si>
  <si>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</si>
  <si>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</si>
  <si>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</si>
  <si>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</si>
  <si>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</si>
  <si>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</si>
  <si>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</si>
  <si>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</si>
  <si>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</si>
  <si>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</si>
  <si>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</si>
  <si>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</si>
  <si>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</si>
  <si>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</si>
  <si>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</si>
  <si>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</si>
  <si>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</si>
  <si>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</si>
  <si>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</si>
  <si>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</si>
  <si>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</si>
  <si>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</si>
  <si>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</si>
  <si>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</si>
  <si>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</si>
  <si>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</si>
  <si>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</si>
  <si>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</si>
  <si>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</si>
  <si>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</si>
  <si>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</si>
  <si>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</si>
  <si>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</si>
  <si>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</si>
  <si>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</si>
  <si>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</si>
  <si>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</si>
  <si>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</si>
  <si>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</si>
  <si>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</si>
  <si>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</si>
  <si>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</si>
  <si>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</si>
  <si>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</si>
  <si>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</si>
  <si>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</si>
  <si>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</si>
  <si>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</si>
  <si>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</si>
  <si>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</si>
  <si>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</si>
  <si>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</si>
  <si>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</si>
  <si>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</si>
  <si>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</si>
  <si>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</si>
  <si>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</si>
  <si>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</si>
  <si>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</si>
  <si>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</si>
  <si>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</si>
  <si>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</si>
  <si>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</si>
  <si>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</si>
  <si>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</si>
  <si>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</si>
  <si>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</si>
  <si>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</si>
  <si>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</si>
  <si>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</si>
  <si>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Анализ исполнения расходов  бюджета Тоншаевского муниципального округа)</t>
  </si>
  <si>
    <t>Информация об исполнении за январь-декабрь месяц 2024 года, 2023 года в разрезе разделов, подразделов классификации расходов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</si>
  <si>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</si>
  <si>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</si>
  <si>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</si>
  <si>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11  03</t>
  </si>
  <si>
    <t>за январь-декабрь месяц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</si>
</sst>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left" wrapText="1"/>
    </xf>
    <xf numFmtId="49" fontId="0" fillId="0" borderId="0" xfId="1" applyNumberFormat="1" applyFont="1" applyFill="1" applyProtection="1"/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0" fontId="2" fillId="0" borderId="0" xfId="1" applyNumberFormat="1" applyFont="1" applyFill="1" applyAlignment="1" applyProtection="1">
      <alignment horizontal="left" wrapText="1"/>
    </xf>
    <xf numFmtId="0" fontId="0" fillId="0" borderId="0" xfId="1" applyNumberFormat="1" applyFont="1" applyFill="1" applyProtection="1"/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4"/>
  <sheetViews>
    <sheetView tabSelected="1" workbookViewId="0">
      <selection activeCell="C5" sqref="C5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19" t="s">
        <v>103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</row>
    <row r="2" spans="1:15" ht="21.75" customHeight="1" x14ac:dyDescent="0.2">
      <c r="A2" s="21" t="s">
        <v>104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</row>
    <row r="3" spans="1:15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</row>
    <row r="4" spans="1:15" s="13" customFormat="1" ht="20.100000000000001" customHeight="1" x14ac:dyDescent="0.2">
      <c r="A4" s="23" t="s">
        <v>0</v>
      </c>
      <c r="B4" s="24" t="s">
        <v>1</v>
      </c>
      <c r="C4" s="16" t="s">
        <v>109</v>
      </c>
      <c r="D4" s="16"/>
      <c r="E4" s="16"/>
      <c r="F4" s="16"/>
      <c r="G4" s="16" t="s">
        <v>2</v>
      </c>
      <c r="H4" s="16"/>
      <c r="I4" s="16"/>
      <c r="J4" s="16"/>
      <c r="K4" s="16"/>
      <c r="L4" s="16"/>
    </row>
    <row r="5" spans="1:15" s="13" customFormat="1" ht="83.1" customHeight="1" x14ac:dyDescent="0.2">
      <c r="A5" s="23"/>
      <c r="B5" s="24"/>
      <c r="C5" s="25" t="s">
        <v>3</v>
      </c>
      <c r="D5" s="25" t="s">
        <v>4</v>
      </c>
      <c r="E5" s="16" t="s">
        <v>5</v>
      </c>
      <c r="F5" s="16" t="s">
        <v>6</v>
      </c>
      <c r="G5" s="25" t="s">
        <v>7</v>
      </c>
      <c r="H5" s="25" t="s">
        <v>8</v>
      </c>
      <c r="I5" s="16" t="s">
        <v>9</v>
      </c>
      <c r="J5" s="16" t="s">
        <v>10</v>
      </c>
      <c r="K5" s="16" t="s">
        <v>11</v>
      </c>
      <c r="L5" s="16" t="s">
        <v>12</v>
      </c>
    </row>
    <row r="6" spans="1:15" s="13" customFormat="1" ht="21" customHeight="1" x14ac:dyDescent="0.2">
      <c r="A6" s="1" t="s">
        <v>13</v>
      </c>
      <c r="B6" s="2"/>
      <c r="C6" s="3">
        <f>(C7+C15+C17+C20+C26+C33+C39+C43+C48+C53+C51+C31)</f>
        <v>1170404.3399999999</v>
      </c>
      <c r="D6" s="3">
        <f>(D7+D15+D17+D20+D26+D33+D39+D43+D48+D53+D51+D31)</f>
        <v>1135141</v>
      </c>
      <c r="E6" s="4">
        <f t="shared" ref="E6:E33" si="0">(D6/C6)</f>
        <v>0.96987080550299409</v>
      </c>
      <c r="F6" s="4">
        <v>1</v>
      </c>
      <c r="G6" s="3">
        <f>(G7+G15+G17+G20+G26+G33+G39+G43+G48+G53+G51+G31)</f>
        <v>1118145.33</v>
      </c>
      <c r="H6" s="3">
        <f>(H7+H15+H17+H20+H26+H33+H39+H43+H48+H53+H51+H31)</f>
        <v>1079318.26</v>
      </c>
      <c r="I6" s="4">
        <f t="shared" ref="I6:J33" si="1">(H6/G6)</f>
        <v>0.96527547094437172</v>
      </c>
      <c r="J6" s="4">
        <v>1</v>
      </c>
      <c r="K6" s="4">
        <f t="shared" ref="K6:K33" si="2">(D6/H6)</f>
        <v>1.0517203702270357</v>
      </c>
      <c r="L6" s="14">
        <f t="shared" ref="L6:L33" si="3">(E6-I6)</f>
        <v>4.5953345586223771E-3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SUM(C8:C14)</f>
        <v>134476</v>
      </c>
      <c r="D7" s="7">
        <f>SUM(D8:D14)</f>
        <v>122542.76</v>
      </c>
      <c r="E7" s="8">
        <f t="shared" si="0"/>
        <v>0.91126119158809005</v>
      </c>
      <c r="F7" s="8">
        <f>(D7/D6)</f>
        <v>0.10795377842928763</v>
      </c>
      <c r="G7" s="7">
        <f>SUM(G8:G14)</f>
        <v>108253.38</v>
      </c>
      <c r="H7" s="7">
        <f>SUM(H8:H14)</f>
        <v>99552.37</v>
      </c>
      <c r="I7" s="8">
        <f t="shared" si="1"/>
        <v>0.9196236644065986</v>
      </c>
      <c r="J7" s="8">
        <f>(H7/H6)</f>
        <v>9.2236343708296004E-2</v>
      </c>
      <c r="K7" s="8">
        <f t="shared" si="2"/>
        <v>1.2309376461856207</v>
      </c>
      <c r="L7" s="15">
        <f t="shared" si="3"/>
        <v>-8.3624728185085484E-3</v>
      </c>
    </row>
    <row r="8" spans="1:15" s="13" customFormat="1" ht="41.1" customHeight="1" x14ac:dyDescent="0.2">
      <c r="A8" s="1" t="s">
        <v>16</v>
      </c>
      <c r="B8" s="2" t="s">
        <v>17</v>
      </c>
      <c r="C8" s="3">
        <v>4571.67</v>
      </c>
      <c r="D8" s="3">
        <v>4236.3599999999997</v>
      </c>
      <c r="E8" s="4">
        <f t="shared" si="0"/>
        <v>0.92665481104279168</v>
      </c>
      <c r="F8" s="4">
        <f>(D8/D6)</f>
        <v>3.7320121465086713E-3</v>
      </c>
      <c r="G8" s="3">
        <v>2484.09</v>
      </c>
      <c r="H8" s="3">
        <v>2484.09</v>
      </c>
      <c r="I8" s="4">
        <f t="shared" si="1"/>
        <v>1</v>
      </c>
      <c r="J8" s="4">
        <f>(H8/H6)</f>
        <v>2.3015361567217439E-3</v>
      </c>
      <c r="K8" s="4">
        <f t="shared" si="2"/>
        <v>1.7053971474463483</v>
      </c>
      <c r="L8" s="14">
        <f t="shared" si="3"/>
        <v>-7.3345188957208318E-2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1862.2</v>
      </c>
      <c r="E9" s="4">
        <f t="shared" si="0"/>
        <v>0.87876928884903971</v>
      </c>
      <c r="F9" s="4">
        <f>(D9/D6)</f>
        <v>1.6405010478874431E-3</v>
      </c>
      <c r="G9" s="3">
        <v>2069.6</v>
      </c>
      <c r="H9" s="3">
        <v>1701.22</v>
      </c>
      <c r="I9" s="4">
        <f t="shared" si="1"/>
        <v>0.82200425202937766</v>
      </c>
      <c r="J9" s="4">
        <f>(H9/H6)</f>
        <v>1.5761986645162476E-3</v>
      </c>
      <c r="K9" s="4">
        <f t="shared" si="2"/>
        <v>1.0946262094261765</v>
      </c>
      <c r="L9" s="14">
        <f t="shared" si="3"/>
        <v>5.6765036819662051E-2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56255.41</v>
      </c>
      <c r="D10" s="3">
        <v>54847.79</v>
      </c>
      <c r="E10" s="4">
        <f t="shared" si="0"/>
        <v>0.97497805099989487</v>
      </c>
      <c r="F10" s="4">
        <f>(D10/D6)</f>
        <v>4.8318041547261534E-2</v>
      </c>
      <c r="G10" s="3">
        <v>50047.27</v>
      </c>
      <c r="H10" s="3">
        <v>47840.4</v>
      </c>
      <c r="I10" s="4">
        <f t="shared" si="1"/>
        <v>0.95590428808604355</v>
      </c>
      <c r="J10" s="4">
        <f>(H10/H6)</f>
        <v>4.4324646189160183E-2</v>
      </c>
      <c r="K10" s="4">
        <f t="shared" si="2"/>
        <v>1.1464743187765989</v>
      </c>
      <c r="L10" s="14">
        <f t="shared" si="3"/>
        <v>1.9073762913851322E-2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>
        <v>7.7</v>
      </c>
      <c r="E11" s="4">
        <f t="shared" si="0"/>
        <v>1</v>
      </c>
      <c r="F11" s="4">
        <f>(D11/D6)</f>
        <v>6.7832982862921872E-6</v>
      </c>
      <c r="G11" s="3">
        <v>2.1</v>
      </c>
      <c r="H11" s="3">
        <v>2.1</v>
      </c>
      <c r="I11" s="4">
        <f t="shared" si="1"/>
        <v>1</v>
      </c>
      <c r="J11" s="4">
        <f>(H11/H6)</f>
        <v>1.9456726322780827E-6</v>
      </c>
      <c r="K11" s="4">
        <f t="shared" si="2"/>
        <v>3.6666666666666665</v>
      </c>
      <c r="L11" s="14">
        <f t="shared" si="3"/>
        <v>0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16526.650000000001</v>
      </c>
      <c r="D12" s="3">
        <v>16520.650000000001</v>
      </c>
      <c r="E12" s="4">
        <f t="shared" si="0"/>
        <v>0.99963695001709363</v>
      </c>
      <c r="F12" s="4">
        <f>(D12/D6)</f>
        <v>1.4553830757588706E-2</v>
      </c>
      <c r="G12" s="3">
        <v>12401.81</v>
      </c>
      <c r="H12" s="3">
        <v>12385.29</v>
      </c>
      <c r="I12" s="4">
        <f t="shared" si="1"/>
        <v>0.99866793637380358</v>
      </c>
      <c r="J12" s="4">
        <f>(H12/H6)</f>
        <v>1.1475104664679723E-2</v>
      </c>
      <c r="K12" s="4">
        <f t="shared" si="2"/>
        <v>1.3338928680717206</v>
      </c>
      <c r="L12" s="14">
        <f t="shared" si="3"/>
        <v>9.6901364329005091E-4</v>
      </c>
    </row>
    <row r="13" spans="1:15" s="13" customFormat="1" ht="21" customHeight="1" x14ac:dyDescent="0.2">
      <c r="A13" s="1" t="s">
        <v>26</v>
      </c>
      <c r="B13" s="2" t="s">
        <v>27</v>
      </c>
      <c r="C13" s="3">
        <v>2234.96</v>
      </c>
      <c r="D13" s="3"/>
      <c r="E13" s="4">
        <f t="shared" si="0"/>
        <v>0</v>
      </c>
      <c r="F13" s="4">
        <f>(D13/D6)</f>
        <v>0</v>
      </c>
      <c r="G13" s="3">
        <v>19.66</v>
      </c>
      <c r="H13" s="3"/>
      <c r="I13" s="4">
        <f t="shared" si="1"/>
        <v>0</v>
      </c>
      <c r="J13" s="4">
        <f>(H13/H6)</f>
        <v>0</v>
      </c>
      <c r="K13" s="4" t="e">
        <f t="shared" si="2"/>
        <v>#DIV/0!</v>
      </c>
      <c r="L13" s="4">
        <f t="shared" si="3"/>
        <v>0</v>
      </c>
    </row>
    <row r="14" spans="1:15" s="13" customFormat="1" ht="21" customHeight="1" x14ac:dyDescent="0.2">
      <c r="A14" s="1" t="s">
        <v>28</v>
      </c>
      <c r="B14" s="2" t="s">
        <v>29</v>
      </c>
      <c r="C14" s="3">
        <v>52760.51</v>
      </c>
      <c r="D14" s="3">
        <v>45068.06</v>
      </c>
      <c r="E14" s="4">
        <f t="shared" si="0"/>
        <v>0.85420061329960606</v>
      </c>
      <c r="F14" s="4">
        <f>(D14/D6)</f>
        <v>3.9702609631754995E-2</v>
      </c>
      <c r="G14" s="3">
        <v>41228.85</v>
      </c>
      <c r="H14" s="3">
        <v>35139.269999999997</v>
      </c>
      <c r="I14" s="4">
        <f t="shared" si="1"/>
        <v>0.8522980873829854</v>
      </c>
      <c r="J14" s="4">
        <f>(H14/H6)</f>
        <v>3.2556912360585832E-2</v>
      </c>
      <c r="K14" s="4">
        <f t="shared" si="2"/>
        <v>1.2825553860396075</v>
      </c>
      <c r="L14" s="14">
        <f t="shared" si="3"/>
        <v>1.9025259166206565E-3</v>
      </c>
    </row>
    <row r="15" spans="1:15" s="13" customFormat="1" ht="21" customHeight="1" x14ac:dyDescent="0.2">
      <c r="A15" s="5" t="s">
        <v>30</v>
      </c>
      <c r="B15" s="6" t="s">
        <v>31</v>
      </c>
      <c r="C15" s="7">
        <f>SUM(C16:C16)</f>
        <v>713.6</v>
      </c>
      <c r="D15" s="7">
        <f>SUM(D16:D16)</f>
        <v>713.6</v>
      </c>
      <c r="E15" s="8">
        <f t="shared" si="0"/>
        <v>1</v>
      </c>
      <c r="F15" s="8">
        <f>(D15/D6)</f>
        <v>6.2864437105170199E-4</v>
      </c>
      <c r="G15" s="7">
        <f>SUM(G16:G16)</f>
        <v>596.20000000000005</v>
      </c>
      <c r="H15" s="7">
        <f>SUM(H16:H16)</f>
        <v>596.20000000000005</v>
      </c>
      <c r="I15" s="8">
        <f t="shared" si="1"/>
        <v>1</v>
      </c>
      <c r="J15" s="8">
        <f>(H15/H6)</f>
        <v>5.5238572541152042E-4</v>
      </c>
      <c r="K15" s="8">
        <f t="shared" si="2"/>
        <v>1.1969137873196913</v>
      </c>
      <c r="L15" s="8">
        <f t="shared" si="3"/>
        <v>0</v>
      </c>
    </row>
    <row r="16" spans="1:15" s="13" customFormat="1" ht="21" customHeight="1" x14ac:dyDescent="0.2">
      <c r="A16" s="1" t="s">
        <v>32</v>
      </c>
      <c r="B16" s="2" t="s">
        <v>33</v>
      </c>
      <c r="C16" s="3">
        <v>713.6</v>
      </c>
      <c r="D16" s="3">
        <v>713.6</v>
      </c>
      <c r="E16" s="4">
        <f t="shared" si="0"/>
        <v>1</v>
      </c>
      <c r="F16" s="4">
        <f>(D16/D6)</f>
        <v>6.2864437105170199E-4</v>
      </c>
      <c r="G16" s="3">
        <v>596.20000000000005</v>
      </c>
      <c r="H16" s="3">
        <v>596.20000000000005</v>
      </c>
      <c r="I16" s="4">
        <f t="shared" si="1"/>
        <v>1</v>
      </c>
      <c r="J16" s="4">
        <f>(H16/H6)</f>
        <v>5.5238572541152042E-4</v>
      </c>
      <c r="K16" s="4">
        <f t="shared" si="2"/>
        <v>1.1969137873196913</v>
      </c>
      <c r="L16" s="4">
        <f t="shared" si="3"/>
        <v>0</v>
      </c>
    </row>
    <row r="17" spans="1:12" s="13" customFormat="1" ht="41.1" customHeight="1" x14ac:dyDescent="0.2">
      <c r="A17" s="5" t="s">
        <v>34</v>
      </c>
      <c r="B17" s="6" t="s">
        <v>35</v>
      </c>
      <c r="C17" s="7">
        <f>SUM(C18:C19)</f>
        <v>23290.81</v>
      </c>
      <c r="D17" s="7">
        <f>SUM(D18:D19)</f>
        <v>21272.880000000001</v>
      </c>
      <c r="E17" s="8">
        <f t="shared" si="0"/>
        <v>0.91335938939006411</v>
      </c>
      <c r="F17" s="8">
        <f>(D17/D6)</f>
        <v>1.8740297460844071E-2</v>
      </c>
      <c r="G17" s="7">
        <f>SUM(G18:G19)</f>
        <v>18962.43</v>
      </c>
      <c r="H17" s="7">
        <f>SUM(H18:H19)</f>
        <v>17880.629999999997</v>
      </c>
      <c r="I17" s="8">
        <f t="shared" si="1"/>
        <v>0.94295034971783664</v>
      </c>
      <c r="J17" s="8">
        <f>(H17/H6)</f>
        <v>1.6566596399471643E-2</v>
      </c>
      <c r="K17" s="8">
        <f t="shared" si="2"/>
        <v>1.1897164697217046</v>
      </c>
      <c r="L17" s="15">
        <f t="shared" si="3"/>
        <v>-2.9590960327772531E-2</v>
      </c>
    </row>
    <row r="18" spans="1:12" s="13" customFormat="1" ht="41.1" customHeight="1" x14ac:dyDescent="0.2">
      <c r="A18" s="1" t="s">
        <v>36</v>
      </c>
      <c r="B18" s="2" t="s">
        <v>37</v>
      </c>
      <c r="C18" s="3">
        <v>8480.5400000000009</v>
      </c>
      <c r="D18" s="3">
        <v>7726.84</v>
      </c>
      <c r="E18" s="4">
        <f t="shared" si="0"/>
        <v>0.9111259424517778</v>
      </c>
      <c r="F18" s="4">
        <f>(D18/D6)</f>
        <v>6.8069429260329776E-3</v>
      </c>
      <c r="G18" s="3">
        <v>7327.75</v>
      </c>
      <c r="H18" s="3">
        <v>6649.41</v>
      </c>
      <c r="I18" s="4">
        <f t="shared" si="1"/>
        <v>0.90742861041929646</v>
      </c>
      <c r="J18" s="4">
        <f>(H18/H6)</f>
        <v>6.1607500275220025E-3</v>
      </c>
      <c r="K18" s="4">
        <f t="shared" si="2"/>
        <v>1.1620339248143821</v>
      </c>
      <c r="L18" s="14">
        <f t="shared" si="3"/>
        <v>3.6973320324813486E-3</v>
      </c>
    </row>
    <row r="19" spans="1:12" s="13" customFormat="1" ht="21" customHeight="1" x14ac:dyDescent="0.2">
      <c r="A19" s="1" t="s">
        <v>38</v>
      </c>
      <c r="B19" s="2" t="s">
        <v>39</v>
      </c>
      <c r="C19" s="3">
        <v>14810.27</v>
      </c>
      <c r="D19" s="3">
        <v>13546.04</v>
      </c>
      <c r="E19" s="4">
        <f t="shared" si="0"/>
        <v>0.91463828816085058</v>
      </c>
      <c r="F19" s="4">
        <f>(D19/D6)</f>
        <v>1.1933354534811095E-2</v>
      </c>
      <c r="G19" s="3">
        <v>11634.68</v>
      </c>
      <c r="H19" s="3">
        <v>11231.22</v>
      </c>
      <c r="I19" s="4">
        <f t="shared" si="1"/>
        <v>0.96532263886931136</v>
      </c>
      <c r="J19" s="4">
        <f>(H19/H6)</f>
        <v>1.0405846371949641E-2</v>
      </c>
      <c r="K19" s="4">
        <f t="shared" si="2"/>
        <v>1.20610583712188</v>
      </c>
      <c r="L19" s="4">
        <f t="shared" si="3"/>
        <v>-5.0684350708460779E-2</v>
      </c>
    </row>
    <row r="20" spans="1:12" s="13" customFormat="1" ht="21" customHeight="1" x14ac:dyDescent="0.2">
      <c r="A20" s="5" t="s">
        <v>40</v>
      </c>
      <c r="B20" s="6" t="s">
        <v>41</v>
      </c>
      <c r="C20" s="7">
        <f>SUM(C21:C25)</f>
        <v>85539.78</v>
      </c>
      <c r="D20" s="7">
        <f>SUM(D21:D25)</f>
        <v>84635.56</v>
      </c>
      <c r="E20" s="8">
        <f t="shared" si="0"/>
        <v>0.98942924566792201</v>
      </c>
      <c r="F20" s="8">
        <f>(D20/D6)</f>
        <v>7.4559512871088265E-2</v>
      </c>
      <c r="G20" s="7">
        <f>SUM(G21:G25)</f>
        <v>72368.3</v>
      </c>
      <c r="H20" s="7">
        <f>SUM(H21:H25)</f>
        <v>71425.52</v>
      </c>
      <c r="I20" s="8">
        <f t="shared" si="1"/>
        <v>0.98697247275395439</v>
      </c>
      <c r="J20" s="8">
        <f>(H20/H6)</f>
        <v>6.6176514052490878E-2</v>
      </c>
      <c r="K20" s="8">
        <f t="shared" si="2"/>
        <v>1.1849484609982537</v>
      </c>
      <c r="L20" s="15">
        <f t="shared" si="3"/>
        <v>2.4567729139676198E-3</v>
      </c>
    </row>
    <row r="21" spans="1:12" s="13" customFormat="1" ht="21" customHeight="1" x14ac:dyDescent="0.2">
      <c r="A21" s="1" t="s">
        <v>42</v>
      </c>
      <c r="B21" s="2" t="s">
        <v>43</v>
      </c>
      <c r="C21" s="3">
        <v>10786.86</v>
      </c>
      <c r="D21" s="3">
        <v>10773.61</v>
      </c>
      <c r="E21" s="4">
        <f t="shared" si="0"/>
        <v>0.99877165366010123</v>
      </c>
      <c r="F21" s="4">
        <f>(D21/D6)</f>
        <v>9.4909883441792707E-3</v>
      </c>
      <c r="G21" s="3">
        <v>10446.469999999999</v>
      </c>
      <c r="H21" s="3">
        <v>10433.56</v>
      </c>
      <c r="I21" s="4">
        <f t="shared" si="1"/>
        <v>0.99876417584121724</v>
      </c>
      <c r="J21" s="4">
        <f>(H21/H6)</f>
        <v>9.6668057853482436E-3</v>
      </c>
      <c r="K21" s="4">
        <f t="shared" si="2"/>
        <v>1.0325919436894024</v>
      </c>
      <c r="L21" s="14">
        <f t="shared" si="3"/>
        <v>7.4778188839941251E-6</v>
      </c>
    </row>
    <row r="22" spans="1:12" s="13" customFormat="1" ht="21" customHeight="1" x14ac:dyDescent="0.2">
      <c r="A22" s="1" t="s">
        <v>44</v>
      </c>
      <c r="B22" s="2" t="s">
        <v>45</v>
      </c>
      <c r="C22" s="3">
        <v>14296.38</v>
      </c>
      <c r="D22" s="3">
        <v>14233.5</v>
      </c>
      <c r="E22" s="4">
        <f t="shared" si="0"/>
        <v>0.99560168378288771</v>
      </c>
      <c r="F22" s="4">
        <f>(D22/D6)</f>
        <v>1.2538970929602577E-2</v>
      </c>
      <c r="G22" s="3">
        <v>9204.6200000000008</v>
      </c>
      <c r="H22" s="3">
        <v>9109.5300000000007</v>
      </c>
      <c r="I22" s="4">
        <f t="shared" si="1"/>
        <v>0.98966931823366955</v>
      </c>
      <c r="J22" s="4">
        <f>(H22/H6)</f>
        <v>8.4400777209124589E-3</v>
      </c>
      <c r="K22" s="4">
        <f t="shared" si="2"/>
        <v>1.5624845628698736</v>
      </c>
      <c r="L22" s="14">
        <f t="shared" si="3"/>
        <v>5.9323655492181659E-3</v>
      </c>
    </row>
    <row r="23" spans="1:12" s="13" customFormat="1" ht="21" customHeight="1" x14ac:dyDescent="0.2">
      <c r="A23" s="1" t="s">
        <v>46</v>
      </c>
      <c r="B23" s="2" t="s">
        <v>47</v>
      </c>
      <c r="C23" s="3">
        <v>48160.13</v>
      </c>
      <c r="D23" s="3">
        <v>47537.45</v>
      </c>
      <c r="E23" s="4">
        <f t="shared" si="0"/>
        <v>0.98707063290734476</v>
      </c>
      <c r="F23" s="4">
        <f>(D23/D6)</f>
        <v>4.18780133921689E-2</v>
      </c>
      <c r="G23" s="3">
        <v>40953.94</v>
      </c>
      <c r="H23" s="3">
        <v>40146.82</v>
      </c>
      <c r="I23" s="4">
        <f t="shared" si="1"/>
        <v>0.98029200609269818</v>
      </c>
      <c r="J23" s="4">
        <f>(H23/H6)</f>
        <v>3.7196461403330654E-2</v>
      </c>
      <c r="K23" s="4">
        <f t="shared" si="2"/>
        <v>1.1840900474807219</v>
      </c>
      <c r="L23" s="4">
        <f t="shared" si="3"/>
        <v>6.7786268146465822E-3</v>
      </c>
    </row>
    <row r="24" spans="1:12" s="13" customFormat="1" ht="21" customHeight="1" x14ac:dyDescent="0.2">
      <c r="A24" s="1" t="s">
        <v>48</v>
      </c>
      <c r="B24" s="2" t="s">
        <v>49</v>
      </c>
      <c r="C24" s="3">
        <v>780.94</v>
      </c>
      <c r="D24" s="3">
        <v>659.34</v>
      </c>
      <c r="E24" s="4">
        <f t="shared" si="0"/>
        <v>0.84429021435705687</v>
      </c>
      <c r="F24" s="4">
        <f>(D24/D6)</f>
        <v>5.8084414182907676E-4</v>
      </c>
      <c r="G24" s="3">
        <v>587.1</v>
      </c>
      <c r="H24" s="3">
        <v>564.51</v>
      </c>
      <c r="I24" s="4">
        <f t="shared" si="1"/>
        <v>0.96152273888605</v>
      </c>
      <c r="J24" s="4">
        <f>(H24/H6)</f>
        <v>5.2302459887966686E-4</v>
      </c>
      <c r="K24" s="4">
        <f t="shared" si="2"/>
        <v>1.1679863952808631</v>
      </c>
      <c r="L24" s="4">
        <f t="shared" si="3"/>
        <v>-0.11723252452899313</v>
      </c>
    </row>
    <row r="25" spans="1:12" s="13" customFormat="1" ht="21" customHeight="1" x14ac:dyDescent="0.2">
      <c r="A25" s="1" t="s">
        <v>50</v>
      </c>
      <c r="B25" s="2" t="s">
        <v>51</v>
      </c>
      <c r="C25" s="3">
        <v>11515.47</v>
      </c>
      <c r="D25" s="3">
        <v>11431.66</v>
      </c>
      <c r="E25" s="4">
        <f t="shared" si="0"/>
        <v>0.99272196445303584</v>
      </c>
      <c r="F25" s="4">
        <f>(D25/D6)</f>
        <v>1.0070696063308435E-2</v>
      </c>
      <c r="G25" s="3">
        <v>11176.17</v>
      </c>
      <c r="H25" s="3">
        <v>11171.1</v>
      </c>
      <c r="I25" s="4">
        <f t="shared" si="1"/>
        <v>0.99954635622042254</v>
      </c>
      <c r="J25" s="4">
        <f>(H25/H6)</f>
        <v>1.0350144544019852E-2</v>
      </c>
      <c r="K25" s="4">
        <f t="shared" si="2"/>
        <v>1.0233244711800986</v>
      </c>
      <c r="L25" s="4">
        <f t="shared" si="3"/>
        <v>-6.824391767386695E-3</v>
      </c>
    </row>
    <row r="26" spans="1:12" s="13" customFormat="1" ht="21" customHeight="1" x14ac:dyDescent="0.2">
      <c r="A26" s="5" t="s">
        <v>52</v>
      </c>
      <c r="B26" s="6" t="s">
        <v>53</v>
      </c>
      <c r="C26" s="7">
        <f>SUM(C27:C30)</f>
        <v>150261.53999999998</v>
      </c>
      <c r="D26" s="7">
        <f>SUM(D27:D30)</f>
        <v>135601.93</v>
      </c>
      <c r="E26" s="8">
        <f t="shared" si="0"/>
        <v>0.90243937337524971</v>
      </c>
      <c r="F26" s="8">
        <f>(D26/D6)</f>
        <v>0.1194582258944043</v>
      </c>
      <c r="G26" s="7">
        <f>SUM(G27:G30)</f>
        <v>315879.56</v>
      </c>
      <c r="H26" s="7">
        <f>SUM(H27:H30)</f>
        <v>307013</v>
      </c>
      <c r="I26" s="8">
        <f t="shared" si="1"/>
        <v>0.97193056746058526</v>
      </c>
      <c r="J26" s="8">
        <f>(H26/H6)</f>
        <v>0.28445085326361474</v>
      </c>
      <c r="K26" s="8">
        <f t="shared" si="2"/>
        <v>0.44168139459892575</v>
      </c>
      <c r="L26" s="8">
        <f t="shared" si="3"/>
        <v>-6.949119408533555E-2</v>
      </c>
    </row>
    <row r="27" spans="1:12" s="13" customFormat="1" ht="21" customHeight="1" x14ac:dyDescent="0.2">
      <c r="A27" s="1" t="s">
        <v>54</v>
      </c>
      <c r="B27" s="2" t="s">
        <v>55</v>
      </c>
      <c r="C27" s="3">
        <v>56754.13</v>
      </c>
      <c r="D27" s="3">
        <v>56190.69</v>
      </c>
      <c r="E27" s="4">
        <f t="shared" si="0"/>
        <v>0.99007226434446283</v>
      </c>
      <c r="F27" s="4">
        <f>(D27/D6)</f>
        <v>4.9501066387347477E-2</v>
      </c>
      <c r="G27" s="3">
        <v>195424.61</v>
      </c>
      <c r="H27" s="3">
        <v>193803.06</v>
      </c>
      <c r="I27" s="4">
        <f t="shared" si="1"/>
        <v>0.99170242683354981</v>
      </c>
      <c r="J27" s="4">
        <f>(H27/H6)</f>
        <v>0.17956062375892723</v>
      </c>
      <c r="K27" s="4">
        <f t="shared" si="2"/>
        <v>0.28993706291324811</v>
      </c>
      <c r="L27" s="4">
        <f t="shared" si="3"/>
        <v>-1.6301624890869837E-3</v>
      </c>
    </row>
    <row r="28" spans="1:12" s="13" customFormat="1" ht="21" customHeight="1" x14ac:dyDescent="0.2">
      <c r="A28" s="1" t="s">
        <v>56</v>
      </c>
      <c r="B28" s="2" t="s">
        <v>57</v>
      </c>
      <c r="C28" s="3">
        <v>44151.96</v>
      </c>
      <c r="D28" s="3">
        <v>32235.17</v>
      </c>
      <c r="E28" s="4">
        <f t="shared" si="0"/>
        <v>0.73009601385759537</v>
      </c>
      <c r="F28" s="4">
        <f>(D28/D6)</f>
        <v>2.8397503041472379E-2</v>
      </c>
      <c r="G28" s="3">
        <v>38290.230000000003</v>
      </c>
      <c r="H28" s="3">
        <v>36512.15</v>
      </c>
      <c r="I28" s="4">
        <f t="shared" si="1"/>
        <v>0.95356308906997944</v>
      </c>
      <c r="J28" s="4">
        <f>(H28/H6)</f>
        <v>3.3828900476491522E-2</v>
      </c>
      <c r="K28" s="4">
        <f t="shared" si="2"/>
        <v>0.88286145844602404</v>
      </c>
      <c r="L28" s="4">
        <f t="shared" si="3"/>
        <v>-0.22346707521238407</v>
      </c>
    </row>
    <row r="29" spans="1:12" s="13" customFormat="1" ht="21" customHeight="1" x14ac:dyDescent="0.2">
      <c r="A29" s="1" t="s">
        <v>58</v>
      </c>
      <c r="B29" s="2" t="s">
        <v>59</v>
      </c>
      <c r="C29" s="3">
        <v>39910.89</v>
      </c>
      <c r="D29" s="3">
        <v>38382.31</v>
      </c>
      <c r="E29" s="4">
        <f t="shared" si="0"/>
        <v>0.96170017757058279</v>
      </c>
      <c r="F29" s="4">
        <f>(D29/D6)</f>
        <v>3.3812812681420189E-2</v>
      </c>
      <c r="G29" s="3">
        <v>75651.98</v>
      </c>
      <c r="H29" s="3">
        <v>70242.759999999995</v>
      </c>
      <c r="I29" s="4">
        <f t="shared" si="1"/>
        <v>0.92849863281833467</v>
      </c>
      <c r="J29" s="4">
        <f>(H29/H6)</f>
        <v>6.5080674165560765E-2</v>
      </c>
      <c r="K29" s="4">
        <f t="shared" si="2"/>
        <v>0.54642371683572799</v>
      </c>
      <c r="L29" s="14">
        <f t="shared" si="3"/>
        <v>3.3201544752248124E-2</v>
      </c>
    </row>
    <row r="30" spans="1:12" s="13" customFormat="1" ht="21" customHeight="1" x14ac:dyDescent="0.2">
      <c r="A30" s="1" t="s">
        <v>60</v>
      </c>
      <c r="B30" s="2" t="s">
        <v>61</v>
      </c>
      <c r="C30" s="3">
        <v>9444.56</v>
      </c>
      <c r="D30" s="3">
        <v>8793.76</v>
      </c>
      <c r="E30" s="4">
        <f t="shared" si="0"/>
        <v>0.93109260780809278</v>
      </c>
      <c r="F30" s="4">
        <f>(D30/D6)</f>
        <v>7.7468437841642585E-3</v>
      </c>
      <c r="G30" s="3">
        <v>6512.74</v>
      </c>
      <c r="H30" s="3">
        <v>6455.03</v>
      </c>
      <c r="I30" s="4">
        <f t="shared" si="1"/>
        <v>0.99113890620537592</v>
      </c>
      <c r="J30" s="4">
        <f>(H30/H6)</f>
        <v>5.9806548626352343E-3</v>
      </c>
      <c r="K30" s="4">
        <f t="shared" si="2"/>
        <v>1.3623112518454601</v>
      </c>
      <c r="L30" s="14">
        <f t="shared" si="3"/>
        <v>-6.0046298397283149E-2</v>
      </c>
    </row>
    <row r="31" spans="1:12" s="13" customFormat="1" ht="21" customHeight="1" x14ac:dyDescent="0.2">
      <c r="A31" s="26" t="s">
        <v>105</v>
      </c>
      <c r="B31" s="27">
        <v>600</v>
      </c>
      <c r="C31" s="3">
        <f>C32</f>
        <v>500</v>
      </c>
      <c r="D31" s="3">
        <f>D32</f>
        <v>499.5</v>
      </c>
      <c r="E31" s="4">
        <f t="shared" si="0"/>
        <v>0.999</v>
      </c>
      <c r="F31" s="4">
        <f>(D31/D7)</f>
        <v>4.0761282021067585E-3</v>
      </c>
      <c r="G31" s="3"/>
      <c r="H31" s="3"/>
      <c r="I31" s="4" t="e">
        <f t="shared" si="1"/>
        <v>#DIV/0!</v>
      </c>
      <c r="J31" s="4">
        <f>(H31/H7)</f>
        <v>0</v>
      </c>
      <c r="K31" s="4" t="e">
        <f t="shared" si="2"/>
        <v>#DIV/0!</v>
      </c>
      <c r="L31" s="14" t="e">
        <f t="shared" si="3"/>
        <v>#DIV/0!</v>
      </c>
    </row>
    <row r="32" spans="1:12" s="13" customFormat="1" ht="21" customHeight="1" x14ac:dyDescent="0.2">
      <c r="A32" s="1" t="s">
        <v>106</v>
      </c>
      <c r="B32" s="2">
        <v>603</v>
      </c>
      <c r="C32" s="3">
        <v>500</v>
      </c>
      <c r="D32" s="3">
        <v>499.5</v>
      </c>
      <c r="E32" s="4">
        <f t="shared" si="0"/>
        <v>0.999</v>
      </c>
      <c r="F32" s="4">
        <f>(D32/D8)</f>
        <v>0.11790782653032321</v>
      </c>
      <c r="G32" s="3"/>
      <c r="H32" s="3"/>
      <c r="I32" s="4" t="e">
        <f t="shared" si="1"/>
        <v>#DIV/0!</v>
      </c>
      <c r="J32" s="4">
        <f>(H32/H8)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1" customHeight="1" x14ac:dyDescent="0.2">
      <c r="A33" s="5" t="s">
        <v>62</v>
      </c>
      <c r="B33" s="6" t="s">
        <v>63</v>
      </c>
      <c r="C33" s="7">
        <f>SUM(C34:C38)</f>
        <v>615891.17999999993</v>
      </c>
      <c r="D33" s="7">
        <f>SUM(D34:D38)</f>
        <v>612871.88</v>
      </c>
      <c r="E33" s="8">
        <f t="shared" si="0"/>
        <v>0.99509767293631335</v>
      </c>
      <c r="F33" s="8">
        <f>(D33/D6)</f>
        <v>0.539908152379308</v>
      </c>
      <c r="G33" s="7">
        <f>SUM(G34:G38)</f>
        <v>463718.24000000005</v>
      </c>
      <c r="H33" s="7">
        <f>SUM(H34:H38)</f>
        <v>445206.99</v>
      </c>
      <c r="I33" s="8">
        <f t="shared" si="1"/>
        <v>0.9600808240797255</v>
      </c>
      <c r="J33" s="8">
        <f>(H33/H6)</f>
        <v>0.41248907435328669</v>
      </c>
      <c r="K33" s="8">
        <f t="shared" si="2"/>
        <v>1.3765998597641067</v>
      </c>
      <c r="L33" s="15">
        <f t="shared" si="3"/>
        <v>3.5016848856587846E-2</v>
      </c>
    </row>
    <row r="34" spans="1:12" s="13" customFormat="1" ht="21" customHeight="1" x14ac:dyDescent="0.2">
      <c r="A34" s="1" t="s">
        <v>64</v>
      </c>
      <c r="B34" s="2" t="s">
        <v>65</v>
      </c>
      <c r="C34" s="3">
        <v>171069.81</v>
      </c>
      <c r="D34" s="3">
        <v>171068.63</v>
      </c>
      <c r="E34" s="4">
        <f t="shared" ref="E34:E54" si="4">(D34/C34)</f>
        <v>0.99999310223118854</v>
      </c>
      <c r="F34" s="4">
        <f>(D34/D6)</f>
        <v>0.15070253827498081</v>
      </c>
      <c r="G34" s="3">
        <v>139690.01</v>
      </c>
      <c r="H34" s="3">
        <v>135042.71</v>
      </c>
      <c r="I34" s="4">
        <f t="shared" ref="I34:I54" si="5">(H34/G34)</f>
        <v>0.96673133604901296</v>
      </c>
      <c r="J34" s="4">
        <f>(H34/H6)</f>
        <v>0.12511852620745986</v>
      </c>
      <c r="K34" s="4">
        <f t="shared" ref="K34:K54" si="6">(D34/H34)</f>
        <v>1.2667742671929496</v>
      </c>
      <c r="L34" s="14">
        <f t="shared" ref="L34:L54" si="7">(E34-I34)</f>
        <v>3.3261766182175578E-2</v>
      </c>
    </row>
    <row r="35" spans="1:12" s="13" customFormat="1" ht="21" customHeight="1" x14ac:dyDescent="0.2">
      <c r="A35" s="1" t="s">
        <v>66</v>
      </c>
      <c r="B35" s="2" t="s">
        <v>67</v>
      </c>
      <c r="C35" s="3">
        <v>359836.35</v>
      </c>
      <c r="D35" s="3">
        <v>357298.08</v>
      </c>
      <c r="E35" s="4">
        <f t="shared" si="4"/>
        <v>0.9929460433888907</v>
      </c>
      <c r="F35" s="4">
        <f>(D35/D6)</f>
        <v>0.31476096802071285</v>
      </c>
      <c r="G35" s="3">
        <v>251873.78</v>
      </c>
      <c r="H35" s="3">
        <v>238612.39</v>
      </c>
      <c r="I35" s="4">
        <f t="shared" si="5"/>
        <v>0.94734906507537231</v>
      </c>
      <c r="J35" s="4">
        <f>(H35/H6)</f>
        <v>0.22107695092641166</v>
      </c>
      <c r="K35" s="4">
        <f t="shared" si="6"/>
        <v>1.497399527325467</v>
      </c>
      <c r="L35" s="14">
        <f t="shared" si="7"/>
        <v>4.5596978313518388E-2</v>
      </c>
    </row>
    <row r="36" spans="1:12" s="13" customFormat="1" ht="21" customHeight="1" x14ac:dyDescent="0.2">
      <c r="A36" s="1" t="s">
        <v>102</v>
      </c>
      <c r="B36" s="2">
        <v>703</v>
      </c>
      <c r="C36" s="3">
        <v>21900.06</v>
      </c>
      <c r="D36" s="3">
        <v>21900.06</v>
      </c>
      <c r="E36" s="4">
        <f t="shared" si="4"/>
        <v>1</v>
      </c>
      <c r="F36" s="4">
        <f>(D36/D7)</f>
        <v>0.17871361800566596</v>
      </c>
      <c r="G36" s="3">
        <v>23677.93</v>
      </c>
      <c r="H36" s="3">
        <v>23677.93</v>
      </c>
      <c r="I36" s="4">
        <f t="shared" si="5"/>
        <v>1</v>
      </c>
      <c r="J36" s="4">
        <f>(H36/H7)</f>
        <v>0.23784396092227639</v>
      </c>
      <c r="K36" s="4">
        <f t="shared" si="6"/>
        <v>0.92491446676293076</v>
      </c>
      <c r="L36" s="14">
        <f t="shared" si="7"/>
        <v>0</v>
      </c>
    </row>
    <row r="37" spans="1:12" s="13" customFormat="1" ht="21" customHeight="1" x14ac:dyDescent="0.2">
      <c r="A37" s="1" t="s">
        <v>68</v>
      </c>
      <c r="B37" s="2" t="s">
        <v>69</v>
      </c>
      <c r="C37" s="3"/>
      <c r="D37" s="3"/>
      <c r="E37" s="4" t="e">
        <f t="shared" si="4"/>
        <v>#DIV/0!</v>
      </c>
      <c r="F37" s="4">
        <f>(D37/D6)</f>
        <v>0</v>
      </c>
      <c r="G37" s="3">
        <v>9717.32</v>
      </c>
      <c r="H37" s="3">
        <v>9717.32</v>
      </c>
      <c r="I37" s="4">
        <f t="shared" si="5"/>
        <v>1</v>
      </c>
      <c r="J37" s="4">
        <f>(H37/H6)</f>
        <v>9.003201706232599E-3</v>
      </c>
      <c r="K37" s="4">
        <f t="shared" si="6"/>
        <v>0</v>
      </c>
      <c r="L37" s="4" t="e">
        <f t="shared" si="7"/>
        <v>#DIV/0!</v>
      </c>
    </row>
    <row r="38" spans="1:12" s="13" customFormat="1" ht="21" customHeight="1" x14ac:dyDescent="0.2">
      <c r="A38" s="1" t="s">
        <v>70</v>
      </c>
      <c r="B38" s="2" t="s">
        <v>71</v>
      </c>
      <c r="C38" s="3">
        <v>63084.959999999999</v>
      </c>
      <c r="D38" s="3">
        <v>62605.11</v>
      </c>
      <c r="E38" s="4">
        <f t="shared" si="4"/>
        <v>0.99239359111902425</v>
      </c>
      <c r="F38" s="4">
        <f>(D38/D6)</f>
        <v>5.5151835763134274E-2</v>
      </c>
      <c r="G38" s="3">
        <v>38759.199999999997</v>
      </c>
      <c r="H38" s="3">
        <v>38156.639999999999</v>
      </c>
      <c r="I38" s="4">
        <f t="shared" si="5"/>
        <v>0.98445375549546954</v>
      </c>
      <c r="J38" s="4">
        <f>(H38/H6)</f>
        <v>3.5352538184612939E-2</v>
      </c>
      <c r="K38" s="4">
        <f t="shared" si="6"/>
        <v>1.6407395934233204</v>
      </c>
      <c r="L38" s="14">
        <f t="shared" si="7"/>
        <v>7.9398356235547141E-3</v>
      </c>
    </row>
    <row r="39" spans="1:12" s="13" customFormat="1" ht="21" customHeight="1" x14ac:dyDescent="0.2">
      <c r="A39" s="5" t="s">
        <v>72</v>
      </c>
      <c r="B39" s="6" t="s">
        <v>73</v>
      </c>
      <c r="C39" s="7">
        <f>SUM(C40:C42)</f>
        <v>120626.04999999999</v>
      </c>
      <c r="D39" s="7">
        <f>SUM(D40:D42)</f>
        <v>120618.15</v>
      </c>
      <c r="E39" s="8">
        <f t="shared" si="4"/>
        <v>0.99993450834210362</v>
      </c>
      <c r="F39" s="8">
        <f>(D39/D6)</f>
        <v>0.10625829742736805</v>
      </c>
      <c r="G39" s="7">
        <f>SUM(G40:G42)</f>
        <v>102428.64000000001</v>
      </c>
      <c r="H39" s="7">
        <f>SUM(H40:H42)</f>
        <v>102396.12000000001</v>
      </c>
      <c r="I39" s="8">
        <f t="shared" si="5"/>
        <v>0.99968251067279612</v>
      </c>
      <c r="J39" s="8">
        <f>(H39/H6)</f>
        <v>9.487110873117259E-2</v>
      </c>
      <c r="K39" s="8">
        <f t="shared" si="6"/>
        <v>1.1779562545924589</v>
      </c>
      <c r="L39" s="15">
        <f t="shared" si="7"/>
        <v>2.5199766930750211E-4</v>
      </c>
    </row>
    <row r="40" spans="1:12" s="13" customFormat="1" ht="21" customHeight="1" x14ac:dyDescent="0.2">
      <c r="A40" s="1" t="s">
        <v>74</v>
      </c>
      <c r="B40" s="2" t="s">
        <v>75</v>
      </c>
      <c r="C40" s="3">
        <v>87198.51</v>
      </c>
      <c r="D40" s="3">
        <v>87198.51</v>
      </c>
      <c r="E40" s="4">
        <f t="shared" si="4"/>
        <v>1</v>
      </c>
      <c r="F40" s="4">
        <f>(D40/D6)</f>
        <v>7.6817338110419756E-2</v>
      </c>
      <c r="G40" s="3">
        <v>74186.990000000005</v>
      </c>
      <c r="H40" s="3">
        <v>74186.990000000005</v>
      </c>
      <c r="I40" s="4">
        <f t="shared" si="5"/>
        <v>1</v>
      </c>
      <c r="J40" s="4">
        <f>(H40/H6)</f>
        <v>6.8735045768613237E-2</v>
      </c>
      <c r="K40" s="4">
        <f t="shared" si="6"/>
        <v>1.1753881644207427</v>
      </c>
      <c r="L40" s="14">
        <f t="shared" si="7"/>
        <v>0</v>
      </c>
    </row>
    <row r="41" spans="1:12" s="13" customFormat="1" ht="21" customHeight="1" x14ac:dyDescent="0.2">
      <c r="A41" s="1" t="s">
        <v>76</v>
      </c>
      <c r="B41" s="2" t="s">
        <v>77</v>
      </c>
      <c r="C41" s="3">
        <v>258.16000000000003</v>
      </c>
      <c r="D41" s="3">
        <v>258.16000000000003</v>
      </c>
      <c r="E41" s="4">
        <f t="shared" si="4"/>
        <v>1</v>
      </c>
      <c r="F41" s="4">
        <f>(D41/D6)</f>
        <v>2.2742549163495991E-4</v>
      </c>
      <c r="G41" s="3">
        <v>254.6</v>
      </c>
      <c r="H41" s="3">
        <v>254.6</v>
      </c>
      <c r="I41" s="4">
        <f t="shared" si="5"/>
        <v>1</v>
      </c>
      <c r="J41" s="4">
        <f>(H41/H6)</f>
        <v>2.3588964389428563E-4</v>
      </c>
      <c r="K41" s="4">
        <f t="shared" si="6"/>
        <v>1.0139827179890024</v>
      </c>
      <c r="L41" s="14">
        <f t="shared" si="7"/>
        <v>0</v>
      </c>
    </row>
    <row r="42" spans="1:12" s="13" customFormat="1" ht="21" customHeight="1" x14ac:dyDescent="0.2">
      <c r="A42" s="1" t="s">
        <v>78</v>
      </c>
      <c r="B42" s="2" t="s">
        <v>79</v>
      </c>
      <c r="C42" s="3">
        <v>33169.379999999997</v>
      </c>
      <c r="D42" s="3">
        <v>33161.480000000003</v>
      </c>
      <c r="E42" s="4">
        <f t="shared" si="4"/>
        <v>0.99976182852980688</v>
      </c>
      <c r="F42" s="4">
        <f>(D42/D6)</f>
        <v>2.9213533825313335E-2</v>
      </c>
      <c r="G42" s="3">
        <v>27987.05</v>
      </c>
      <c r="H42" s="3">
        <v>27954.53</v>
      </c>
      <c r="I42" s="4">
        <f t="shared" si="5"/>
        <v>0.99883803401930538</v>
      </c>
      <c r="J42" s="4">
        <f>(H42/H6)</f>
        <v>2.5900173318665062E-2</v>
      </c>
      <c r="K42" s="4">
        <f t="shared" si="6"/>
        <v>1.1862649810245425</v>
      </c>
      <c r="L42" s="14">
        <f t="shared" si="7"/>
        <v>9.2379451050150774E-4</v>
      </c>
    </row>
    <row r="43" spans="1:12" s="13" customFormat="1" ht="21" customHeight="1" x14ac:dyDescent="0.2">
      <c r="A43" s="5" t="s">
        <v>80</v>
      </c>
      <c r="B43" s="6" t="s">
        <v>81</v>
      </c>
      <c r="C43" s="7">
        <f>SUM(C44:C47)</f>
        <v>26781.96</v>
      </c>
      <c r="D43" s="7">
        <f>SUM(D44:D47)</f>
        <v>24359.25</v>
      </c>
      <c r="E43" s="8">
        <f t="shared" si="4"/>
        <v>0.90953948105366456</v>
      </c>
      <c r="F43" s="8">
        <f>(D43/D6)</f>
        <v>2.1459228413034152E-2</v>
      </c>
      <c r="G43" s="7">
        <f>SUM(G44:G47)</f>
        <v>30337.390000000003</v>
      </c>
      <c r="H43" s="7">
        <f>SUM(H44:H47)</f>
        <v>29670.799999999999</v>
      </c>
      <c r="I43" s="8">
        <f t="shared" si="5"/>
        <v>0.97802744402204655</v>
      </c>
      <c r="J43" s="8">
        <f>(H43/H6)</f>
        <v>2.7490315970379302E-2</v>
      </c>
      <c r="K43" s="8">
        <f t="shared" si="6"/>
        <v>0.82098393032880812</v>
      </c>
      <c r="L43" s="8">
        <f t="shared" si="7"/>
        <v>-6.8487962968381999E-2</v>
      </c>
    </row>
    <row r="44" spans="1:12" s="13" customFormat="1" ht="21" customHeight="1" x14ac:dyDescent="0.2">
      <c r="A44" s="1" t="s">
        <v>82</v>
      </c>
      <c r="B44" s="2" t="s">
        <v>83</v>
      </c>
      <c r="C44" s="3">
        <v>7253.8</v>
      </c>
      <c r="D44" s="3">
        <v>5256.02</v>
      </c>
      <c r="E44" s="4">
        <f t="shared" si="4"/>
        <v>0.72458849154925697</v>
      </c>
      <c r="F44" s="4">
        <f>(D44/D6)</f>
        <v>4.6302794102230475E-3</v>
      </c>
      <c r="G44" s="3">
        <v>5000</v>
      </c>
      <c r="H44" s="3">
        <v>4918.55</v>
      </c>
      <c r="I44" s="4">
        <f t="shared" si="5"/>
        <v>0.98371000000000008</v>
      </c>
      <c r="J44" s="4">
        <f>(H44/H6)</f>
        <v>4.5570895835673163E-3</v>
      </c>
      <c r="K44" s="4">
        <f t="shared" si="6"/>
        <v>1.0686116843378639</v>
      </c>
      <c r="L44" s="4">
        <f t="shared" si="7"/>
        <v>-0.25912150845074311</v>
      </c>
    </row>
    <row r="45" spans="1:12" s="13" customFormat="1" ht="21" customHeight="1" x14ac:dyDescent="0.2">
      <c r="A45" s="1" t="s">
        <v>84</v>
      </c>
      <c r="B45" s="2" t="s">
        <v>85</v>
      </c>
      <c r="C45" s="3">
        <v>1701</v>
      </c>
      <c r="D45" s="3">
        <v>1589.59</v>
      </c>
      <c r="E45" s="4">
        <f t="shared" si="4"/>
        <v>0.93450323339212227</v>
      </c>
      <c r="F45" s="4">
        <f>(D45/D6)</f>
        <v>1.4003458601178178E-3</v>
      </c>
      <c r="G45" s="3">
        <v>820.56</v>
      </c>
      <c r="H45" s="3">
        <v>715.11</v>
      </c>
      <c r="I45" s="4">
        <f t="shared" si="5"/>
        <v>0.87149020181339576</v>
      </c>
      <c r="J45" s="4">
        <f>(H45/H6)</f>
        <v>6.6255712193732366E-4</v>
      </c>
      <c r="K45" s="4">
        <f t="shared" si="6"/>
        <v>2.2228608186153176</v>
      </c>
      <c r="L45" s="4">
        <f t="shared" si="7"/>
        <v>6.3013031578726508E-2</v>
      </c>
    </row>
    <row r="46" spans="1:12" s="13" customFormat="1" ht="21" customHeight="1" x14ac:dyDescent="0.2">
      <c r="A46" s="1" t="s">
        <v>86</v>
      </c>
      <c r="B46" s="2" t="s">
        <v>87</v>
      </c>
      <c r="C46" s="3">
        <v>16965.66</v>
      </c>
      <c r="D46" s="3">
        <v>16652.14</v>
      </c>
      <c r="E46" s="4">
        <f t="shared" si="4"/>
        <v>0.98152031810138829</v>
      </c>
      <c r="F46" s="4">
        <f>(D46/D6)</f>
        <v>1.4669666587675011E-2</v>
      </c>
      <c r="G46" s="3">
        <v>23795.63</v>
      </c>
      <c r="H46" s="3">
        <v>23315.94</v>
      </c>
      <c r="I46" s="4">
        <f t="shared" si="5"/>
        <v>0.97984125656685694</v>
      </c>
      <c r="J46" s="4">
        <f>(H46/H6)</f>
        <v>2.1602469692303731E-2</v>
      </c>
      <c r="K46" s="4">
        <f t="shared" si="6"/>
        <v>0.71419552460677116</v>
      </c>
      <c r="L46" s="14">
        <f t="shared" si="7"/>
        <v>1.6790615345313453E-3</v>
      </c>
    </row>
    <row r="47" spans="1:12" s="13" customFormat="1" ht="21" customHeight="1" x14ac:dyDescent="0.2">
      <c r="A47" s="1" t="s">
        <v>88</v>
      </c>
      <c r="B47" s="2" t="s">
        <v>89</v>
      </c>
      <c r="C47" s="3">
        <v>861.5</v>
      </c>
      <c r="D47" s="3">
        <v>861.5</v>
      </c>
      <c r="E47" s="4">
        <f t="shared" si="4"/>
        <v>1</v>
      </c>
      <c r="F47" s="4">
        <f>(D47/D6)</f>
        <v>7.5893655501827525E-4</v>
      </c>
      <c r="G47" s="3">
        <v>721.2</v>
      </c>
      <c r="H47" s="3">
        <v>721.2</v>
      </c>
      <c r="I47" s="4">
        <f t="shared" si="5"/>
        <v>1</v>
      </c>
      <c r="J47" s="4">
        <f>(H47/H6)</f>
        <v>6.6819957257093008E-4</v>
      </c>
      <c r="K47" s="4">
        <f t="shared" si="6"/>
        <v>1.1945368829728229</v>
      </c>
      <c r="L47" s="14">
        <f t="shared" si="7"/>
        <v>0</v>
      </c>
    </row>
    <row r="48" spans="1:12" s="13" customFormat="1" ht="21" customHeight="1" x14ac:dyDescent="0.2">
      <c r="A48" s="5" t="s">
        <v>90</v>
      </c>
      <c r="B48" s="6" t="s">
        <v>91</v>
      </c>
      <c r="C48" s="7">
        <f>SUM(C49:C50)</f>
        <v>8453.92</v>
      </c>
      <c r="D48" s="7">
        <f>SUM(D49:D50)</f>
        <v>8199.32</v>
      </c>
      <c r="E48" s="8">
        <f t="shared" si="4"/>
        <v>0.96988379355375964</v>
      </c>
      <c r="F48" s="8">
        <f>(D48/D6)</f>
        <v>7.2231731564625012E-3</v>
      </c>
      <c r="G48" s="7">
        <f>SUM(G49:G49)</f>
        <v>2228.56</v>
      </c>
      <c r="H48" s="7">
        <f>SUM(H49:H49)</f>
        <v>2204.81</v>
      </c>
      <c r="I48" s="8">
        <f t="shared" si="5"/>
        <v>0.98934289406612341</v>
      </c>
      <c r="J48" s="8">
        <f>(H48/H6)</f>
        <v>2.0427802268443043E-3</v>
      </c>
      <c r="K48" s="8">
        <f t="shared" si="6"/>
        <v>3.7188329153078952</v>
      </c>
      <c r="L48" s="15">
        <f t="shared" si="7"/>
        <v>-1.9459100512363769E-2</v>
      </c>
    </row>
    <row r="49" spans="1:12" s="13" customFormat="1" ht="21" customHeight="1" x14ac:dyDescent="0.2">
      <c r="A49" s="1" t="s">
        <v>92</v>
      </c>
      <c r="B49" s="2" t="s">
        <v>93</v>
      </c>
      <c r="C49" s="3">
        <v>6537.44</v>
      </c>
      <c r="D49" s="3">
        <v>6282.84</v>
      </c>
      <c r="E49" s="4">
        <f t="shared" si="4"/>
        <v>0.96105509190141714</v>
      </c>
      <c r="F49" s="4">
        <f>(D49/D6)</f>
        <v>5.5348542603958452E-3</v>
      </c>
      <c r="G49" s="3">
        <v>2228.56</v>
      </c>
      <c r="H49" s="3">
        <v>2204.81</v>
      </c>
      <c r="I49" s="4">
        <f t="shared" si="5"/>
        <v>0.98934289406612341</v>
      </c>
      <c r="J49" s="4">
        <f>(H49/H6)</f>
        <v>2.0427802268443043E-3</v>
      </c>
      <c r="K49" s="4">
        <f t="shared" si="6"/>
        <v>2.8496060885064929</v>
      </c>
      <c r="L49" s="4">
        <f t="shared" si="7"/>
        <v>-2.8287802164706277E-2</v>
      </c>
    </row>
    <row r="50" spans="1:12" s="13" customFormat="1" ht="21" customHeight="1" x14ac:dyDescent="0.2">
      <c r="A50" s="1" t="s">
        <v>107</v>
      </c>
      <c r="B50" s="2" t="s">
        <v>108</v>
      </c>
      <c r="C50" s="3">
        <v>1916.48</v>
      </c>
      <c r="D50" s="3">
        <v>1916.48</v>
      </c>
      <c r="E50" s="4">
        <f t="shared" si="4"/>
        <v>1</v>
      </c>
      <c r="F50" s="4">
        <f>(D50/D7)</f>
        <v>1.5639275629176299E-2</v>
      </c>
      <c r="G50" s="3"/>
      <c r="H50" s="3"/>
      <c r="I50" s="4" t="e">
        <f t="shared" si="5"/>
        <v>#DIV/0!</v>
      </c>
      <c r="J50" s="4">
        <f>(H50/H7)</f>
        <v>0</v>
      </c>
      <c r="K50" s="4" t="e">
        <f t="shared" si="6"/>
        <v>#DIV/0!</v>
      </c>
      <c r="L50" s="4" t="e">
        <f t="shared" si="7"/>
        <v>#DIV/0!</v>
      </c>
    </row>
    <row r="51" spans="1:12" s="13" customFormat="1" ht="21" customHeight="1" x14ac:dyDescent="0.2">
      <c r="A51" s="5" t="s">
        <v>94</v>
      </c>
      <c r="B51" s="6" t="s">
        <v>95</v>
      </c>
      <c r="C51" s="7">
        <f>SUM(C52:C52)</f>
        <v>3856.3</v>
      </c>
      <c r="D51" s="7">
        <f>SUM(D52:D52)</f>
        <v>3813.18</v>
      </c>
      <c r="E51" s="8">
        <f t="shared" si="4"/>
        <v>0.98881829733163906</v>
      </c>
      <c r="F51" s="8">
        <f>(D51/D6)</f>
        <v>3.3592126440680054E-3</v>
      </c>
      <c r="G51" s="7">
        <f>SUM(G52:G52)</f>
        <v>3367.83</v>
      </c>
      <c r="H51" s="7">
        <f>SUM(H52:H52)</f>
        <v>3367.83</v>
      </c>
      <c r="I51" s="8">
        <f t="shared" si="5"/>
        <v>1</v>
      </c>
      <c r="J51" s="8">
        <f>(H51/H6)</f>
        <v>3.1203307910309974E-3</v>
      </c>
      <c r="K51" s="8">
        <f t="shared" si="6"/>
        <v>1.1322364846206607</v>
      </c>
      <c r="L51" s="15">
        <f t="shared" si="7"/>
        <v>-1.1181702668360938E-2</v>
      </c>
    </row>
    <row r="52" spans="1:12" s="13" customFormat="1" ht="21" customHeight="1" x14ac:dyDescent="0.2">
      <c r="A52" s="1" t="s">
        <v>96</v>
      </c>
      <c r="B52" s="2" t="s">
        <v>97</v>
      </c>
      <c r="C52" s="3">
        <v>3856.3</v>
      </c>
      <c r="D52" s="3">
        <v>3813.18</v>
      </c>
      <c r="E52" s="4">
        <f t="shared" si="4"/>
        <v>0.98881829733163906</v>
      </c>
      <c r="F52" s="4">
        <f>(D52/D6)</f>
        <v>3.3592126440680054E-3</v>
      </c>
      <c r="G52" s="3">
        <v>3367.83</v>
      </c>
      <c r="H52" s="3">
        <v>3367.83</v>
      </c>
      <c r="I52" s="4">
        <f t="shared" si="5"/>
        <v>1</v>
      </c>
      <c r="J52" s="4">
        <f>(H52/H6)</f>
        <v>3.1203307910309974E-3</v>
      </c>
      <c r="K52" s="4">
        <f t="shared" si="6"/>
        <v>1.1322364846206607</v>
      </c>
      <c r="L52" s="4">
        <f t="shared" si="7"/>
        <v>-1.1181702668360938E-2</v>
      </c>
    </row>
    <row r="53" spans="1:12" s="13" customFormat="1" ht="41.1" customHeight="1" x14ac:dyDescent="0.2">
      <c r="A53" s="5" t="s">
        <v>98</v>
      </c>
      <c r="B53" s="6" t="s">
        <v>99</v>
      </c>
      <c r="C53" s="7">
        <f>SUM(C54:C54)</f>
        <v>13.2</v>
      </c>
      <c r="D53" s="7">
        <f>SUM(D54:D54)</f>
        <v>12.99</v>
      </c>
      <c r="E53" s="8">
        <f t="shared" si="4"/>
        <v>0.98409090909090913</v>
      </c>
      <c r="F53" s="8">
        <f>(D53/D6)</f>
        <v>1.1443512303757859E-5</v>
      </c>
      <c r="G53" s="7">
        <f>SUM(G54:G54)</f>
        <v>4.8</v>
      </c>
      <c r="H53" s="7">
        <f>SUM(H54:H54)</f>
        <v>3.99</v>
      </c>
      <c r="I53" s="8">
        <f t="shared" si="5"/>
        <v>0.83125000000000004</v>
      </c>
      <c r="J53" s="8">
        <f>(H53/H6)</f>
        <v>3.696778001328357E-6</v>
      </c>
      <c r="K53" s="8">
        <f t="shared" si="6"/>
        <v>3.255639097744361</v>
      </c>
      <c r="L53" s="8">
        <f t="shared" si="7"/>
        <v>0.15284090909090908</v>
      </c>
    </row>
    <row r="54" spans="1:12" s="13" customFormat="1" ht="21" customHeight="1" x14ac:dyDescent="0.2">
      <c r="A54" s="1" t="s">
        <v>100</v>
      </c>
      <c r="B54" s="2" t="s">
        <v>101</v>
      </c>
      <c r="C54" s="3">
        <v>13.2</v>
      </c>
      <c r="D54" s="3">
        <v>12.99</v>
      </c>
      <c r="E54" s="4">
        <f t="shared" si="4"/>
        <v>0.98409090909090913</v>
      </c>
      <c r="F54" s="4">
        <f>(D54/D6)</f>
        <v>1.1443512303757859E-5</v>
      </c>
      <c r="G54" s="3">
        <v>4.8</v>
      </c>
      <c r="H54" s="3">
        <v>3.99</v>
      </c>
      <c r="I54" s="4">
        <f t="shared" si="5"/>
        <v>0.83125000000000004</v>
      </c>
      <c r="J54" s="4">
        <f>(H54/H6)</f>
        <v>3.696778001328357E-6</v>
      </c>
      <c r="K54" s="4">
        <f t="shared" si="6"/>
        <v>3.255639097744361</v>
      </c>
      <c r="L54" s="4">
        <f t="shared" si="7"/>
        <v>0.15284090909090908</v>
      </c>
    </row>
  </sheetData>
  <mergeCells count="17">
    <mergeCell ref="I5"/>
    <mergeCell ref="J5"/>
    <mergeCell ref="K5"/>
    <mergeCell ref="A3:O3"/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2025-02-03T08:41:53Z</cp:lastPrinted>
  <dcterms:created xsi:type="dcterms:W3CDTF">2017-03-10T06:35:34Z</dcterms:created>
  <dcterms:modified xsi:type="dcterms:W3CDTF">2025-02-03T08:41:54Z</dcterms:modified>
</cp:coreProperties>
</file>